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mela\Desktop\WHS 2015\Invitationals\Camas\"/>
    </mc:Choice>
  </mc:AlternateContent>
  <bookViews>
    <workbookView xWindow="0" yWindow="0" windowWidth="28800" windowHeight="12435" activeTab="2"/>
  </bookViews>
  <sheets>
    <sheet name="C Schedule" sheetId="1" r:id="rId1"/>
    <sheet name="C Teams" sheetId="4" r:id="rId2"/>
    <sheet name="C Score Sheet" sheetId="8" r:id="rId3"/>
    <sheet name="C Winners" sheetId="9" r:id="rId4"/>
    <sheet name="C-RO Sheet" sheetId="7" r:id="rId5"/>
  </sheets>
  <definedNames>
    <definedName name="_xlnm._FilterDatabase" localSheetId="0" hidden="1">'C Schedule'!$A$3:$H$25</definedName>
  </definedNames>
  <calcPr calcId="152511"/>
</workbook>
</file>

<file path=xl/calcChain.xml><?xml version="1.0" encoding="utf-8"?>
<calcChain xmlns="http://schemas.openxmlformats.org/spreadsheetml/2006/main">
  <c r="C29" i="7" l="1"/>
  <c r="B29" i="7"/>
  <c r="A29" i="7"/>
  <c r="B25" i="8" l="1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3" i="8"/>
  <c r="B2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D3" i="8"/>
  <c r="D2" i="8"/>
  <c r="AA1" i="8"/>
  <c r="Z1" i="8"/>
  <c r="Y1" i="8"/>
  <c r="X1" i="8"/>
  <c r="W1" i="8"/>
  <c r="V1" i="8"/>
  <c r="U1" i="8"/>
  <c r="T1" i="8"/>
  <c r="S1" i="8"/>
  <c r="D24" i="9"/>
  <c r="C24" i="9"/>
  <c r="B24" i="9"/>
  <c r="D23" i="9"/>
  <c r="C23" i="9"/>
  <c r="B23" i="9"/>
  <c r="D22" i="9"/>
  <c r="C22" i="9"/>
  <c r="B22" i="9"/>
  <c r="D21" i="9"/>
  <c r="C21" i="9"/>
  <c r="B21" i="9"/>
  <c r="D20" i="9"/>
  <c r="C20" i="9"/>
  <c r="B20" i="9"/>
  <c r="D19" i="9"/>
  <c r="C19" i="9"/>
  <c r="B19" i="9"/>
  <c r="D18" i="9"/>
  <c r="C18" i="9"/>
  <c r="B18" i="9"/>
  <c r="D17" i="9"/>
  <c r="C17" i="9"/>
  <c r="B17" i="9"/>
  <c r="D16" i="9"/>
  <c r="C16" i="9"/>
  <c r="B16" i="9"/>
  <c r="D15" i="9"/>
  <c r="C15" i="9"/>
  <c r="B15" i="9"/>
  <c r="D14" i="9"/>
  <c r="C14" i="9"/>
  <c r="B14" i="9"/>
  <c r="D13" i="9"/>
  <c r="C13" i="9"/>
  <c r="B13" i="9"/>
  <c r="D12" i="9"/>
  <c r="C12" i="9"/>
  <c r="B12" i="9"/>
  <c r="D11" i="9"/>
  <c r="C11" i="9"/>
  <c r="B11" i="9"/>
  <c r="D10" i="9"/>
  <c r="C10" i="9"/>
  <c r="B10" i="9"/>
  <c r="D9" i="9"/>
  <c r="C9" i="9"/>
  <c r="B9" i="9"/>
  <c r="D8" i="9"/>
  <c r="C8" i="9"/>
  <c r="B8" i="9"/>
  <c r="D7" i="9"/>
  <c r="C7" i="9"/>
  <c r="B7" i="9"/>
  <c r="D6" i="9"/>
  <c r="C6" i="9"/>
  <c r="B6" i="9"/>
  <c r="D5" i="9"/>
  <c r="C5" i="9"/>
  <c r="B5" i="9"/>
  <c r="D4" i="9"/>
  <c r="C4" i="9"/>
  <c r="B4" i="9"/>
  <c r="D3" i="9"/>
  <c r="C3" i="9"/>
  <c r="B3" i="9"/>
  <c r="D2" i="9"/>
  <c r="C2" i="9"/>
  <c r="B2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6" i="9"/>
  <c r="A5" i="9"/>
  <c r="A4" i="9"/>
  <c r="A3" i="9"/>
  <c r="A2" i="9"/>
  <c r="A29" i="4"/>
  <c r="K1" i="7" s="1"/>
  <c r="R1" i="8"/>
  <c r="Q1" i="8"/>
  <c r="P1" i="8"/>
  <c r="O1" i="8"/>
  <c r="N1" i="8"/>
  <c r="M1" i="8"/>
  <c r="L1" i="8"/>
  <c r="K1" i="8"/>
  <c r="J1" i="8"/>
  <c r="I1" i="8"/>
  <c r="H1" i="8"/>
  <c r="G1" i="8"/>
  <c r="F1" i="8"/>
  <c r="E1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A3" i="8"/>
  <c r="A2" i="8"/>
  <c r="A1" i="8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C6" i="7"/>
  <c r="C17" i="7"/>
  <c r="B17" i="7"/>
  <c r="C16" i="7"/>
  <c r="B16" i="7"/>
  <c r="C15" i="7"/>
  <c r="B15" i="7"/>
  <c r="C14" i="7"/>
  <c r="B14" i="7"/>
  <c r="C13" i="7"/>
  <c r="B13" i="7"/>
  <c r="C12" i="7"/>
  <c r="B12" i="7"/>
  <c r="C11" i="7"/>
  <c r="B11" i="7"/>
  <c r="C10" i="7"/>
  <c r="B10" i="7"/>
  <c r="C9" i="7"/>
  <c r="B9" i="7"/>
  <c r="C8" i="7"/>
  <c r="B8" i="7"/>
  <c r="C7" i="7"/>
  <c r="B7" i="7"/>
  <c r="C25" i="7"/>
  <c r="C24" i="7"/>
  <c r="C23" i="7"/>
  <c r="C22" i="7"/>
  <c r="C21" i="7"/>
  <c r="C20" i="7"/>
  <c r="C19" i="7"/>
  <c r="C18" i="7"/>
  <c r="D1" i="7"/>
  <c r="A28" i="7"/>
  <c r="A27" i="7"/>
  <c r="A26" i="7"/>
  <c r="A25" i="7"/>
  <c r="A24" i="7"/>
  <c r="A23" i="7"/>
  <c r="B28" i="7"/>
  <c r="B27" i="7"/>
  <c r="B26" i="7"/>
  <c r="B25" i="7"/>
  <c r="B24" i="7"/>
  <c r="B23" i="7"/>
  <c r="B22" i="7"/>
  <c r="B21" i="7"/>
  <c r="B20" i="7"/>
  <c r="B19" i="7"/>
  <c r="B18" i="7"/>
  <c r="B6" i="7"/>
  <c r="C28" i="7"/>
  <c r="C27" i="7"/>
  <c r="C26" i="7"/>
  <c r="C7" i="8" l="1"/>
  <c r="C19" i="8"/>
  <c r="C11" i="8"/>
  <c r="C3" i="8"/>
  <c r="C23" i="8"/>
  <c r="C5" i="8"/>
  <c r="C9" i="8"/>
  <c r="C15" i="8"/>
  <c r="C25" i="8"/>
  <c r="C2" i="8"/>
  <c r="C4" i="8"/>
  <c r="C6" i="8"/>
  <c r="C8" i="8"/>
  <c r="C10" i="8"/>
  <c r="C13" i="8"/>
  <c r="C17" i="8"/>
  <c r="C21" i="8"/>
  <c r="C24" i="8"/>
  <c r="C12" i="8"/>
  <c r="C14" i="8"/>
  <c r="C16" i="8"/>
  <c r="C18" i="8"/>
  <c r="C20" i="8"/>
  <c r="C22" i="8"/>
  <c r="K2" i="7"/>
  <c r="M1" i="7"/>
  <c r="M2" i="7" s="1"/>
  <c r="O1" i="7"/>
  <c r="O2" i="7" s="1"/>
  <c r="Q1" i="7"/>
  <c r="Q2" i="7" s="1"/>
  <c r="J4" i="7" l="1"/>
  <c r="A4" i="7" s="1"/>
</calcChain>
</file>

<file path=xl/sharedStrings.xml><?xml version="1.0" encoding="utf-8"?>
<sst xmlns="http://schemas.openxmlformats.org/spreadsheetml/2006/main" count="216" uniqueCount="113">
  <si>
    <t>X</t>
  </si>
  <si>
    <t>Y</t>
  </si>
  <si>
    <t>Sign Up</t>
  </si>
  <si>
    <t>Write It, Do It</t>
  </si>
  <si>
    <t>Experimental Design</t>
  </si>
  <si>
    <t>Dynamic Planet</t>
  </si>
  <si>
    <t>Disease Detectives</t>
  </si>
  <si>
    <t>Rank</t>
  </si>
  <si>
    <t>#</t>
  </si>
  <si>
    <t>X/Y</t>
  </si>
  <si>
    <t>Event Winners</t>
  </si>
  <si>
    <t>School-Team Designation</t>
  </si>
  <si>
    <t>Note</t>
  </si>
  <si>
    <t>Rank Order Score Sheet</t>
  </si>
  <si>
    <t>Event:</t>
  </si>
  <si>
    <t>Supervisors:</t>
  </si>
  <si>
    <r>
      <t xml:space="preserve">Raw Score </t>
    </r>
    <r>
      <rPr>
        <sz val="11"/>
        <color theme="1"/>
        <rFont val="Arial"/>
        <family val="2"/>
      </rPr>
      <t xml:space="preserve">or </t>
    </r>
    <r>
      <rPr>
        <b/>
        <sz val="11"/>
        <color theme="1"/>
        <rFont val="Arial"/>
        <family val="2"/>
      </rPr>
      <t>Participation Code</t>
    </r>
  </si>
  <si>
    <t>Entomology</t>
  </si>
  <si>
    <t>Fossils</t>
  </si>
  <si>
    <t>Green Generation</t>
  </si>
  <si>
    <t>Air Trajectory</t>
  </si>
  <si>
    <t>Bridge Building</t>
  </si>
  <si>
    <t>Coach</t>
  </si>
  <si>
    <t>Rank: Participating = 1 through</t>
  </si>
  <si>
    <t>, NS =</t>
  </si>
  <si>
    <t xml:space="preserve"> (N+1), DQ =</t>
  </si>
  <si>
    <t xml:space="preserve"> (N+2), DE = </t>
  </si>
  <si>
    <t xml:space="preserve"> (N+5)</t>
  </si>
  <si>
    <t xml:space="preserve">Rank: Participating = 1 through </t>
  </si>
  <si>
    <r>
      <rPr>
        <b/>
        <sz val="10"/>
        <color theme="1"/>
        <rFont val="Arial"/>
        <family val="2"/>
      </rPr>
      <t>Participation Codes:</t>
    </r>
    <r>
      <rPr>
        <sz val="10"/>
        <color theme="1"/>
        <rFont val="Arial"/>
        <family val="2"/>
      </rPr>
      <t xml:space="preserve"> P = Participating but no score, NS = No show, 
</t>
    </r>
    <r>
      <rPr>
        <b/>
        <sz val="10"/>
        <color theme="1"/>
        <rFont val="Arial"/>
        <family val="2"/>
      </rPr>
      <t>Note:</t>
    </r>
    <r>
      <rPr>
        <sz val="10"/>
        <color theme="1"/>
        <rFont val="Arial"/>
        <family val="2"/>
      </rPr>
      <t xml:space="preserve"> Blank = none or Tier 1, T2 = Tier 2 (or 3, or more), TB+ = Tiebreaker win, TB- =Tiebreaker lose, 
          DQ = Disqualification, DE = Ethics violation
</t>
    </r>
  </si>
  <si>
    <t>Team #</t>
  </si>
  <si>
    <t>Team Rank</t>
  </si>
  <si>
    <t>Team Score</t>
  </si>
  <si>
    <t>Number of Teams</t>
  </si>
  <si>
    <t xml:space="preserve">Anatomy &amp; Physiology </t>
  </si>
  <si>
    <t xml:space="preserve">Astronomy </t>
  </si>
  <si>
    <t>Cell Biology</t>
  </si>
  <si>
    <t xml:space="preserve">Chemistry Lab </t>
  </si>
  <si>
    <t>Forensics</t>
  </si>
  <si>
    <t>GeoLogic Mapping</t>
  </si>
  <si>
    <t>It's About Time</t>
  </si>
  <si>
    <t>Technical Problem Solving</t>
  </si>
  <si>
    <t xml:space="preserve"> </t>
  </si>
  <si>
    <t>Compound Machines</t>
  </si>
  <si>
    <t xml:space="preserve">Protein Modeling </t>
  </si>
  <si>
    <t>*all test</t>
  </si>
  <si>
    <t>Bungee Drop</t>
  </si>
  <si>
    <t>Mission Possible</t>
  </si>
  <si>
    <t>Scrambler</t>
  </si>
  <si>
    <t>Wright Stuff</t>
  </si>
  <si>
    <t>C EVENTS</t>
  </si>
  <si>
    <t xml:space="preserve">  C-Division</t>
  </si>
  <si>
    <t>C Teams</t>
  </si>
  <si>
    <t>2015 Camas C Invitational</t>
  </si>
  <si>
    <t>Camas Prime (aka Black)</t>
  </si>
  <si>
    <t>C-2</t>
  </si>
  <si>
    <t>Chase</t>
  </si>
  <si>
    <t>Camas Iron Hide (aka Red)</t>
  </si>
  <si>
    <t>C-21</t>
  </si>
  <si>
    <t>Camas Bumble Bee (aka White)</t>
  </si>
  <si>
    <t>C-70</t>
  </si>
  <si>
    <t>Seton</t>
  </si>
  <si>
    <t>C-34</t>
  </si>
  <si>
    <t xml:space="preserve">X </t>
  </si>
  <si>
    <t>Hoppe</t>
  </si>
  <si>
    <t>Washougal Black</t>
  </si>
  <si>
    <t>C-49</t>
  </si>
  <si>
    <t>Crockford</t>
  </si>
  <si>
    <t>Washougal Orange</t>
  </si>
  <si>
    <t>C-1</t>
  </si>
  <si>
    <t>Bothell Blue</t>
  </si>
  <si>
    <t>C-9</t>
  </si>
  <si>
    <t>Guard</t>
  </si>
  <si>
    <t>Bothell White</t>
  </si>
  <si>
    <t>C-10</t>
  </si>
  <si>
    <t>Union Black</t>
  </si>
  <si>
    <t>C-37</t>
  </si>
  <si>
    <t>Ridgeway</t>
  </si>
  <si>
    <t>C-50</t>
  </si>
  <si>
    <t>C-30</t>
  </si>
  <si>
    <t>HeLa Phoenix</t>
  </si>
  <si>
    <t>Aviation Varsity 1</t>
  </si>
  <si>
    <t>C-3</t>
  </si>
  <si>
    <t>McCoy</t>
  </si>
  <si>
    <t>Aviation Varsity 2</t>
  </si>
  <si>
    <t>Aviation Varsity 3</t>
  </si>
  <si>
    <t xml:space="preserve">C-4 </t>
  </si>
  <si>
    <t>C-5</t>
  </si>
  <si>
    <t>Aviation JV 1</t>
  </si>
  <si>
    <t>Aviation JV 2</t>
  </si>
  <si>
    <t>C-6</t>
  </si>
  <si>
    <t>C-7</t>
  </si>
  <si>
    <t>Mt. View Blue</t>
  </si>
  <si>
    <t>C-35</t>
  </si>
  <si>
    <t>Mt. View Green</t>
  </si>
  <si>
    <t>C-36</t>
  </si>
  <si>
    <t>Columbia River Gold</t>
  </si>
  <si>
    <t>C-11</t>
  </si>
  <si>
    <t>Cameron</t>
  </si>
  <si>
    <t>Columbia River Purple</t>
  </si>
  <si>
    <t>Columbia River White</t>
  </si>
  <si>
    <t>C-12</t>
  </si>
  <si>
    <t>C-40</t>
  </si>
  <si>
    <t>St. Marys Blue</t>
  </si>
  <si>
    <t>Tevik</t>
  </si>
  <si>
    <t>C-90</t>
  </si>
  <si>
    <t>St. Marys White</t>
  </si>
  <si>
    <t>C-91</t>
  </si>
  <si>
    <t>SGC Homeschoolers</t>
  </si>
  <si>
    <t>C-14</t>
  </si>
  <si>
    <t>Blanchard</t>
  </si>
  <si>
    <t>Nightingale</t>
  </si>
  <si>
    <t>Union 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</si>
</sst>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2"/>
      <color rgb="FF0A01BB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name val="Arial"/>
      <family val="2"/>
    </font>
    <font>
      <sz val="14"/>
      <color rgb="FF000000"/>
      <name val="Arial"/>
      <family val="2"/>
    </font>
    <font>
      <b/>
      <sz val="14"/>
      <color rgb="FFC00000"/>
      <name val="Arial"/>
      <family val="2"/>
    </font>
    <font>
      <b/>
      <sz val="14"/>
      <color rgb="FF2904C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5" fillId="0" borderId="0" xfId="0" applyFont="1" applyFill="1" applyAlignment="1">
      <alignment horizontal="centerContinuous" wrapText="1"/>
    </xf>
    <xf numFmtId="0" fontId="5" fillId="0" borderId="0" xfId="0" applyFont="1" applyFill="1" applyAlignment="1">
      <alignment horizontal="center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0" fillId="2" borderId="0" xfId="0" applyFill="1"/>
    <xf numFmtId="0" fontId="7" fillId="0" borderId="0" xfId="0" applyFont="1"/>
    <xf numFmtId="0" fontId="7" fillId="0" borderId="1" xfId="0" applyFont="1" applyBorder="1"/>
    <xf numFmtId="0" fontId="8" fillId="0" borderId="0" xfId="0" applyFont="1"/>
    <xf numFmtId="0" fontId="12" fillId="0" borderId="0" xfId="0" applyFont="1"/>
    <xf numFmtId="0" fontId="12" fillId="0" borderId="0" xfId="0" applyFont="1" applyAlignment="1"/>
    <xf numFmtId="0" fontId="14" fillId="0" borderId="1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2" fillId="0" borderId="1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>
      <alignment horizontal="center" vertical="center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6" xfId="0" applyFont="1" applyBorder="1"/>
    <xf numFmtId="0" fontId="7" fillId="0" borderId="3" xfId="0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8" xfId="0" applyFont="1" applyBorder="1" applyAlignment="1">
      <alignment horizontal="center"/>
    </xf>
    <xf numFmtId="0" fontId="7" fillId="0" borderId="9" xfId="0" applyFont="1" applyBorder="1"/>
    <xf numFmtId="0" fontId="17" fillId="0" borderId="0" xfId="0" applyFont="1" applyAlignment="1">
      <alignment horizontal="center"/>
    </xf>
    <xf numFmtId="0" fontId="7" fillId="0" borderId="5" xfId="0" applyFont="1" applyBorder="1"/>
    <xf numFmtId="0" fontId="14" fillId="0" borderId="1" xfId="0" applyFont="1" applyBorder="1" applyAlignment="1">
      <alignment horizontal="center"/>
    </xf>
    <xf numFmtId="0" fontId="6" fillId="0" borderId="37" xfId="0" applyFont="1" applyBorder="1"/>
    <xf numFmtId="0" fontId="6" fillId="0" borderId="20" xfId="0" applyFont="1" applyBorder="1"/>
    <xf numFmtId="0" fontId="11" fillId="0" borderId="21" xfId="0" applyFont="1" applyBorder="1"/>
    <xf numFmtId="0" fontId="18" fillId="0" borderId="0" xfId="0" applyFont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10" fillId="0" borderId="0" xfId="0" applyFont="1" applyAlignment="1">
      <alignment vertical="top"/>
    </xf>
    <xf numFmtId="0" fontId="7" fillId="0" borderId="11" xfId="0" applyFont="1" applyBorder="1"/>
    <xf numFmtId="0" fontId="19" fillId="0" borderId="0" xfId="0" applyFont="1" applyFill="1" applyAlignment="1">
      <alignment horizontal="centerContinuous"/>
    </xf>
    <xf numFmtId="0" fontId="14" fillId="0" borderId="3" xfId="0" applyFont="1" applyBorder="1" applyAlignment="1">
      <alignment horizontal="center"/>
    </xf>
    <xf numFmtId="0" fontId="7" fillId="0" borderId="38" xfId="0" applyFont="1" applyBorder="1"/>
    <xf numFmtId="0" fontId="7" fillId="0" borderId="27" xfId="0" applyFont="1" applyBorder="1"/>
    <xf numFmtId="0" fontId="11" fillId="0" borderId="18" xfId="0" applyFont="1" applyBorder="1" applyAlignment="1">
      <alignment textRotation="59"/>
    </xf>
    <xf numFmtId="0" fontId="7" fillId="0" borderId="4" xfId="0" applyFont="1" applyBorder="1"/>
    <xf numFmtId="0" fontId="7" fillId="0" borderId="1" xfId="0" applyFont="1" applyBorder="1" applyAlignment="1">
      <alignment horizontal="left"/>
    </xf>
    <xf numFmtId="0" fontId="7" fillId="3" borderId="27" xfId="0" applyFont="1" applyFill="1" applyBorder="1"/>
    <xf numFmtId="0" fontId="7" fillId="3" borderId="39" xfId="0" applyFont="1" applyFill="1" applyBorder="1"/>
    <xf numFmtId="0" fontId="7" fillId="3" borderId="14" xfId="0" applyFont="1" applyFill="1" applyBorder="1"/>
    <xf numFmtId="0" fontId="7" fillId="0" borderId="5" xfId="0" applyFont="1" applyBorder="1" applyProtection="1">
      <protection locked="0"/>
    </xf>
    <xf numFmtId="0" fontId="7" fillId="0" borderId="10" xfId="0" applyFont="1" applyBorder="1"/>
    <xf numFmtId="0" fontId="7" fillId="3" borderId="1" xfId="0" applyFont="1" applyFill="1" applyBorder="1" applyProtection="1">
      <protection locked="0"/>
    </xf>
    <xf numFmtId="0" fontId="7" fillId="3" borderId="1" xfId="0" applyFont="1" applyFill="1" applyBorder="1"/>
    <xf numFmtId="0" fontId="7" fillId="0" borderId="1" xfId="0" applyFont="1" applyBorder="1" applyProtection="1">
      <protection locked="0"/>
    </xf>
    <xf numFmtId="0" fontId="7" fillId="3" borderId="12" xfId="0" applyFont="1" applyFill="1" applyBorder="1"/>
    <xf numFmtId="0" fontId="7" fillId="3" borderId="8" xfId="0" applyFont="1" applyFill="1" applyBorder="1"/>
    <xf numFmtId="0" fontId="7" fillId="3" borderId="3" xfId="0" applyFont="1" applyFill="1" applyBorder="1"/>
    <xf numFmtId="0" fontId="7" fillId="3" borderId="9" xfId="0" applyFont="1" applyFill="1" applyBorder="1"/>
    <xf numFmtId="0" fontId="6" fillId="0" borderId="0" xfId="0" applyFont="1" applyBorder="1"/>
    <xf numFmtId="0" fontId="11" fillId="0" borderId="30" xfId="0" applyFont="1" applyBorder="1" applyAlignment="1">
      <alignment textRotation="59"/>
    </xf>
    <xf numFmtId="0" fontId="11" fillId="0" borderId="20" xfId="0" applyFont="1" applyBorder="1" applyAlignment="1">
      <alignment textRotation="59"/>
    </xf>
    <xf numFmtId="0" fontId="7" fillId="3" borderId="2" xfId="0" applyFont="1" applyFill="1" applyBorder="1"/>
    <xf numFmtId="0" fontId="7" fillId="0" borderId="40" xfId="0" applyFont="1" applyBorder="1" applyProtection="1">
      <protection locked="0"/>
    </xf>
    <xf numFmtId="0" fontId="7" fillId="3" borderId="2" xfId="0" applyFont="1" applyFill="1" applyBorder="1" applyProtection="1">
      <protection locked="0"/>
    </xf>
    <xf numFmtId="0" fontId="7" fillId="0" borderId="2" xfId="0" applyFont="1" applyBorder="1" applyProtection="1">
      <protection locked="0"/>
    </xf>
    <xf numFmtId="0" fontId="7" fillId="0" borderId="40" xfId="0" applyFont="1" applyBorder="1"/>
    <xf numFmtId="0" fontId="7" fillId="0" borderId="26" xfId="0" applyFont="1" applyBorder="1"/>
    <xf numFmtId="0" fontId="10" fillId="0" borderId="36" xfId="0" applyFont="1" applyBorder="1" applyAlignment="1">
      <alignment vertical="top"/>
    </xf>
    <xf numFmtId="0" fontId="11" fillId="0" borderId="21" xfId="0" applyFont="1" applyBorder="1" applyAlignment="1">
      <alignment horizontal="center" textRotation="59"/>
    </xf>
    <xf numFmtId="0" fontId="7" fillId="0" borderId="5" xfId="0" applyFont="1" applyBorder="1" applyAlignment="1">
      <alignment horizontal="center"/>
    </xf>
    <xf numFmtId="0" fontId="11" fillId="0" borderId="31" xfId="0" applyFont="1" applyBorder="1" applyAlignment="1">
      <alignment textRotation="59"/>
    </xf>
    <xf numFmtId="0" fontId="20" fillId="0" borderId="1" xfId="0" applyFont="1" applyBorder="1" applyAlignment="1">
      <alignment horizontal="center"/>
    </xf>
    <xf numFmtId="0" fontId="4" fillId="0" borderId="41" xfId="0" applyFont="1" applyFill="1" applyBorder="1" applyAlignment="1">
      <alignment horizontal="left"/>
    </xf>
    <xf numFmtId="0" fontId="14" fillId="0" borderId="27" xfId="0" applyFont="1" applyBorder="1"/>
    <xf numFmtId="20" fontId="3" fillId="0" borderId="17" xfId="0" applyNumberFormat="1" applyFont="1" applyFill="1" applyBorder="1" applyAlignment="1">
      <alignment horizontal="center" vertical="top" wrapText="1"/>
    </xf>
    <xf numFmtId="0" fontId="14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3" borderId="38" xfId="0" applyFont="1" applyFill="1" applyBorder="1"/>
    <xf numFmtId="0" fontId="7" fillId="0" borderId="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1" fillId="3" borderId="5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1" fillId="3" borderId="1" xfId="0" applyFont="1" applyFill="1" applyBorder="1" applyAlignment="1">
      <alignment horizontal="center"/>
    </xf>
    <xf numFmtId="0" fontId="22" fillId="3" borderId="3" xfId="0" applyFont="1" applyFill="1" applyBorder="1" applyAlignment="1">
      <alignment horizontal="center"/>
    </xf>
    <xf numFmtId="0" fontId="21" fillId="3" borderId="8" xfId="0" applyFont="1" applyFill="1" applyBorder="1" applyAlignment="1">
      <alignment horizontal="center"/>
    </xf>
    <xf numFmtId="0" fontId="22" fillId="3" borderId="9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9" fillId="0" borderId="28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12" fillId="0" borderId="2" xfId="0" applyFont="1" applyBorder="1" applyAlignment="1">
      <alignment horizontal="left" vertical="top"/>
    </xf>
    <xf numFmtId="0" fontId="8" fillId="0" borderId="3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12" fillId="0" borderId="25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10">
    <dxf>
      <font>
        <b/>
        <i val="0"/>
        <strike val="0"/>
        <color theme="0"/>
      </font>
      <fill>
        <patternFill>
          <bgColor rgb="FF0A01BB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996600"/>
        </patternFill>
      </fill>
    </dxf>
    <dxf>
      <font>
        <b val="0"/>
        <i val="0"/>
        <color theme="0"/>
      </font>
      <fill>
        <patternFill>
          <bgColor theme="1"/>
        </patternFill>
      </fill>
    </dxf>
    <dxf>
      <font>
        <strike val="0"/>
        <color theme="0"/>
      </font>
      <fill>
        <patternFill>
          <bgColor rgb="FF1104BC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 patternType="solid">
          <bgColor rgb="FF996633"/>
        </patternFill>
      </fill>
    </dxf>
    <dxf>
      <font>
        <color theme="0"/>
      </font>
      <fill>
        <patternFill>
          <bgColor theme="1"/>
        </patternFill>
      </fill>
    </dxf>
  </dxfs>
  <tableStyles count="0" defaultTableStyle="TableStyleMedium9" defaultPivotStyle="PivotStyleLight16"/>
  <colors>
    <mruColors>
      <color rgb="FF1104BC"/>
      <color rgb="FF006600"/>
      <color rgb="FF2904C4"/>
      <color rgb="FFFFFF00"/>
      <color rgb="FF996633"/>
      <color rgb="FF008000"/>
      <color rgb="FFCC9900"/>
      <color rgb="FF0B5701"/>
      <color rgb="FF663300"/>
      <color rgb="FF0A01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Normal="100" workbookViewId="0">
      <selection activeCell="A3" sqref="A3"/>
    </sheetView>
  </sheetViews>
  <sheetFormatPr defaultRowHeight="15" x14ac:dyDescent="0.25"/>
  <cols>
    <col min="1" max="1" width="43.28515625" customWidth="1"/>
    <col min="2" max="8" width="15.7109375" customWidth="1"/>
    <col min="9" max="9" width="18.140625" style="30" customWidth="1"/>
  </cols>
  <sheetData>
    <row r="1" spans="1:9" ht="24" thickBot="1" x14ac:dyDescent="0.4">
      <c r="A1" s="44" t="s">
        <v>53</v>
      </c>
      <c r="B1" s="2"/>
      <c r="C1" s="1"/>
      <c r="D1" s="1"/>
      <c r="E1" s="1"/>
      <c r="F1" s="1"/>
      <c r="G1" s="1"/>
      <c r="H1" s="1"/>
    </row>
    <row r="2" spans="1:9" ht="19.5" thickBot="1" x14ac:dyDescent="0.35">
      <c r="A2" s="77" t="s">
        <v>50</v>
      </c>
      <c r="B2" s="79">
        <v>0.35416666666666669</v>
      </c>
      <c r="C2" s="3">
        <v>9</v>
      </c>
      <c r="D2" s="3">
        <v>10</v>
      </c>
      <c r="E2" s="3">
        <v>11</v>
      </c>
      <c r="F2" s="3">
        <v>12</v>
      </c>
      <c r="G2" s="3">
        <v>1</v>
      </c>
      <c r="H2" s="4">
        <v>2</v>
      </c>
      <c r="I2" s="36"/>
    </row>
    <row r="3" spans="1:9" s="5" customFormat="1" ht="18" customHeight="1" x14ac:dyDescent="0.25">
      <c r="A3" s="78" t="s">
        <v>34</v>
      </c>
      <c r="B3" s="80"/>
      <c r="C3" s="32"/>
      <c r="D3" s="32"/>
      <c r="E3" s="32"/>
      <c r="F3" s="32"/>
      <c r="G3" s="32" t="s">
        <v>0</v>
      </c>
      <c r="H3" s="45" t="s">
        <v>1</v>
      </c>
      <c r="I3" s="37"/>
    </row>
    <row r="4" spans="1:9" s="5" customFormat="1" ht="18" customHeight="1" x14ac:dyDescent="0.25">
      <c r="A4" s="78" t="s">
        <v>35</v>
      </c>
      <c r="B4" s="80"/>
      <c r="C4" s="32"/>
      <c r="D4" s="32"/>
      <c r="E4" s="32" t="s">
        <v>1</v>
      </c>
      <c r="F4" s="32" t="s">
        <v>0</v>
      </c>
      <c r="G4" s="32"/>
      <c r="H4" s="45"/>
      <c r="I4" s="37"/>
    </row>
    <row r="5" spans="1:9" ht="18" customHeight="1" x14ac:dyDescent="0.25">
      <c r="A5" s="78" t="s">
        <v>36</v>
      </c>
      <c r="B5" s="80"/>
      <c r="C5" s="32"/>
      <c r="D5" s="32"/>
      <c r="E5" s="32" t="s">
        <v>1</v>
      </c>
      <c r="F5" s="32" t="s">
        <v>0</v>
      </c>
      <c r="G5" s="32"/>
      <c r="H5" s="45"/>
      <c r="I5" s="38"/>
    </row>
    <row r="6" spans="1:9" ht="18" customHeight="1" x14ac:dyDescent="0.25">
      <c r="A6" s="78" t="s">
        <v>37</v>
      </c>
      <c r="B6" s="80"/>
      <c r="C6" s="32" t="s">
        <v>1</v>
      </c>
      <c r="D6" s="32" t="s">
        <v>0</v>
      </c>
      <c r="E6" s="32"/>
      <c r="F6" s="32"/>
      <c r="G6" s="32"/>
      <c r="H6" s="45"/>
      <c r="I6" s="38"/>
    </row>
    <row r="7" spans="1:9" ht="18" customHeight="1" x14ac:dyDescent="0.25">
      <c r="A7" s="78" t="s">
        <v>43</v>
      </c>
      <c r="B7" s="80"/>
      <c r="C7" s="32" t="s">
        <v>1</v>
      </c>
      <c r="D7" s="32" t="s">
        <v>0</v>
      </c>
      <c r="E7" s="32"/>
      <c r="F7" s="32"/>
      <c r="G7" s="32"/>
      <c r="H7" s="45"/>
      <c r="I7" s="38"/>
    </row>
    <row r="8" spans="1:9" ht="18" customHeight="1" x14ac:dyDescent="0.25">
      <c r="A8" s="78" t="s">
        <v>6</v>
      </c>
      <c r="B8" s="80"/>
      <c r="C8" s="32" t="s">
        <v>0</v>
      </c>
      <c r="D8" s="32" t="s">
        <v>1</v>
      </c>
      <c r="E8" s="32"/>
      <c r="F8" s="32"/>
      <c r="G8" s="32"/>
      <c r="H8" s="45"/>
      <c r="I8" s="38"/>
    </row>
    <row r="9" spans="1:9" ht="18" customHeight="1" x14ac:dyDescent="0.25">
      <c r="A9" s="78" t="s">
        <v>5</v>
      </c>
      <c r="B9" s="80"/>
      <c r="C9" s="32"/>
      <c r="D9" s="32"/>
      <c r="E9" s="32"/>
      <c r="F9" s="32"/>
      <c r="G9" s="32" t="s">
        <v>0</v>
      </c>
      <c r="H9" s="45" t="s">
        <v>1</v>
      </c>
      <c r="I9" s="38"/>
    </row>
    <row r="10" spans="1:9" ht="18" customHeight="1" x14ac:dyDescent="0.25">
      <c r="A10" s="78" t="s">
        <v>17</v>
      </c>
      <c r="B10" s="80"/>
      <c r="C10" s="32"/>
      <c r="D10" s="32"/>
      <c r="E10" s="32"/>
      <c r="F10" s="32"/>
      <c r="G10" s="32" t="s">
        <v>1</v>
      </c>
      <c r="H10" s="45" t="s">
        <v>0</v>
      </c>
      <c r="I10" s="38"/>
    </row>
    <row r="11" spans="1:9" ht="18" customHeight="1" x14ac:dyDescent="0.25">
      <c r="A11" s="78" t="s">
        <v>4</v>
      </c>
      <c r="B11" s="80"/>
      <c r="C11" s="32"/>
      <c r="D11" s="32"/>
      <c r="E11" s="32" t="s">
        <v>0</v>
      </c>
      <c r="F11" s="32" t="s">
        <v>1</v>
      </c>
      <c r="G11" s="32"/>
      <c r="H11" s="45"/>
      <c r="I11" s="38"/>
    </row>
    <row r="12" spans="1:9" ht="18" customHeight="1" x14ac:dyDescent="0.25">
      <c r="A12" s="78" t="s">
        <v>38</v>
      </c>
      <c r="B12" s="80"/>
      <c r="C12" s="32"/>
      <c r="D12" s="32"/>
      <c r="E12" s="32" t="s">
        <v>0</v>
      </c>
      <c r="F12" s="32" t="s">
        <v>1</v>
      </c>
      <c r="G12" s="32"/>
      <c r="H12" s="45"/>
      <c r="I12" s="38"/>
    </row>
    <row r="13" spans="1:9" ht="18" customHeight="1" x14ac:dyDescent="0.25">
      <c r="A13" s="78" t="s">
        <v>18</v>
      </c>
      <c r="B13" s="80"/>
      <c r="C13" s="32"/>
      <c r="D13" s="32"/>
      <c r="E13" s="32" t="s">
        <v>1</v>
      </c>
      <c r="F13" s="32" t="s">
        <v>0</v>
      </c>
      <c r="G13" s="32"/>
      <c r="H13" s="45"/>
      <c r="I13" s="38"/>
    </row>
    <row r="14" spans="1:9" ht="18" customHeight="1" x14ac:dyDescent="0.25">
      <c r="A14" s="78" t="s">
        <v>39</v>
      </c>
      <c r="B14" s="80"/>
      <c r="C14" s="32"/>
      <c r="D14" s="32"/>
      <c r="E14" s="32"/>
      <c r="F14" s="32"/>
      <c r="G14" s="32" t="s">
        <v>1</v>
      </c>
      <c r="H14" s="45" t="s">
        <v>0</v>
      </c>
      <c r="I14" s="38"/>
    </row>
    <row r="15" spans="1:9" ht="18" customHeight="1" x14ac:dyDescent="0.25">
      <c r="A15" s="78" t="s">
        <v>19</v>
      </c>
      <c r="B15" s="80"/>
      <c r="C15" s="32" t="s">
        <v>0</v>
      </c>
      <c r="D15" s="32" t="s">
        <v>1</v>
      </c>
      <c r="E15" s="32"/>
      <c r="F15" s="32"/>
      <c r="G15" s="32"/>
      <c r="H15" s="45"/>
      <c r="I15" s="38"/>
    </row>
    <row r="16" spans="1:9" ht="18" customHeight="1" x14ac:dyDescent="0.25">
      <c r="A16" s="78" t="s">
        <v>40</v>
      </c>
      <c r="B16" s="80"/>
      <c r="C16" s="32"/>
      <c r="D16" s="32"/>
      <c r="E16" s="32"/>
      <c r="F16" s="32"/>
      <c r="G16" s="32" t="s">
        <v>0</v>
      </c>
      <c r="H16" s="45" t="s">
        <v>1</v>
      </c>
      <c r="I16" s="38"/>
    </row>
    <row r="17" spans="1:9" ht="18" customHeight="1" x14ac:dyDescent="0.25">
      <c r="A17" s="78" t="s">
        <v>41</v>
      </c>
      <c r="B17" s="80"/>
      <c r="C17" s="32" t="s">
        <v>0</v>
      </c>
      <c r="D17" s="32" t="s">
        <v>1</v>
      </c>
      <c r="E17" s="32"/>
      <c r="F17" s="32" t="s">
        <v>42</v>
      </c>
      <c r="G17" s="32"/>
      <c r="H17" s="45"/>
      <c r="I17" s="38"/>
    </row>
    <row r="18" spans="1:9" ht="18" customHeight="1" x14ac:dyDescent="0.25">
      <c r="A18" s="78" t="s">
        <v>3</v>
      </c>
      <c r="B18" s="80"/>
      <c r="C18" s="32" t="s">
        <v>1</v>
      </c>
      <c r="D18" s="32" t="s">
        <v>0</v>
      </c>
      <c r="E18" s="32"/>
      <c r="F18" s="32" t="s">
        <v>42</v>
      </c>
      <c r="G18" s="32"/>
      <c r="H18" s="45"/>
      <c r="I18" s="38"/>
    </row>
    <row r="19" spans="1:9" ht="18" customHeight="1" x14ac:dyDescent="0.25">
      <c r="A19" s="78" t="s">
        <v>20</v>
      </c>
      <c r="B19" s="80"/>
      <c r="C19" s="32"/>
      <c r="D19" s="32"/>
      <c r="E19" s="32" t="s">
        <v>2</v>
      </c>
      <c r="F19" s="32" t="s">
        <v>2</v>
      </c>
      <c r="G19" s="32" t="s">
        <v>2</v>
      </c>
      <c r="H19" s="45" t="s">
        <v>2</v>
      </c>
      <c r="I19" s="38"/>
    </row>
    <row r="20" spans="1:9" ht="18" customHeight="1" x14ac:dyDescent="0.25">
      <c r="A20" s="78" t="s">
        <v>44</v>
      </c>
      <c r="B20" s="81" t="s">
        <v>45</v>
      </c>
      <c r="C20" s="32" t="s">
        <v>2</v>
      </c>
      <c r="D20" s="76" t="s">
        <v>2</v>
      </c>
      <c r="E20" s="76" t="s">
        <v>2</v>
      </c>
      <c r="F20" s="76" t="s">
        <v>2</v>
      </c>
      <c r="G20" s="32"/>
      <c r="H20" s="45"/>
      <c r="I20" s="38"/>
    </row>
    <row r="21" spans="1:9" ht="18" customHeight="1" x14ac:dyDescent="0.25">
      <c r="A21" s="78" t="s">
        <v>21</v>
      </c>
      <c r="B21" s="80"/>
      <c r="C21" s="32" t="s">
        <v>2</v>
      </c>
      <c r="D21" s="32" t="s">
        <v>2</v>
      </c>
      <c r="E21" s="32" t="s">
        <v>2</v>
      </c>
      <c r="F21" s="32" t="s">
        <v>2</v>
      </c>
      <c r="G21" s="32" t="s">
        <v>2</v>
      </c>
      <c r="H21" s="45" t="s">
        <v>2</v>
      </c>
      <c r="I21" s="38"/>
    </row>
    <row r="22" spans="1:9" ht="18" customHeight="1" x14ac:dyDescent="0.25">
      <c r="A22" s="78" t="s">
        <v>46</v>
      </c>
      <c r="B22" s="80"/>
      <c r="C22" s="32"/>
      <c r="D22" s="32"/>
      <c r="E22" s="32" t="s">
        <v>2</v>
      </c>
      <c r="F22" s="45" t="s">
        <v>2</v>
      </c>
      <c r="G22" s="32" t="s">
        <v>2</v>
      </c>
      <c r="H22" s="82" t="s">
        <v>2</v>
      </c>
      <c r="I22" s="38"/>
    </row>
    <row r="23" spans="1:9" ht="18" customHeight="1" x14ac:dyDescent="0.25">
      <c r="A23" s="78" t="s">
        <v>47</v>
      </c>
      <c r="B23" s="80"/>
      <c r="C23" s="32" t="s">
        <v>2</v>
      </c>
      <c r="D23" s="32" t="s">
        <v>2</v>
      </c>
      <c r="E23" s="32" t="s">
        <v>2</v>
      </c>
      <c r="F23" s="32" t="s">
        <v>2</v>
      </c>
      <c r="G23" s="32"/>
      <c r="H23" s="45"/>
      <c r="I23" s="38"/>
    </row>
    <row r="24" spans="1:9" ht="18" customHeight="1" x14ac:dyDescent="0.25">
      <c r="A24" s="78" t="s">
        <v>48</v>
      </c>
      <c r="B24" s="80"/>
      <c r="C24" s="32"/>
      <c r="D24" s="32"/>
      <c r="E24" s="32" t="s">
        <v>2</v>
      </c>
      <c r="F24" s="32" t="s">
        <v>2</v>
      </c>
      <c r="G24" s="32" t="s">
        <v>2</v>
      </c>
      <c r="H24" s="45" t="s">
        <v>2</v>
      </c>
      <c r="I24" s="38"/>
    </row>
    <row r="25" spans="1:9" ht="18" customHeight="1" x14ac:dyDescent="0.25">
      <c r="A25" s="78" t="s">
        <v>49</v>
      </c>
      <c r="B25" s="80"/>
      <c r="C25" s="32" t="s">
        <v>2</v>
      </c>
      <c r="D25" s="32" t="s">
        <v>2</v>
      </c>
      <c r="E25" s="32" t="s">
        <v>2</v>
      </c>
      <c r="F25" s="32" t="s">
        <v>2</v>
      </c>
      <c r="G25" s="32"/>
      <c r="H25" s="45"/>
      <c r="I25" s="38"/>
    </row>
    <row r="26" spans="1:9" ht="18" x14ac:dyDescent="0.25">
      <c r="B26" s="39"/>
      <c r="C26" s="40"/>
      <c r="D26" s="40"/>
      <c r="E26" s="40"/>
      <c r="F26" s="40"/>
      <c r="G26" s="40"/>
      <c r="H26" s="40"/>
      <c r="I26" s="38"/>
    </row>
    <row r="27" spans="1:9" x14ac:dyDescent="0.25">
      <c r="A27" s="41"/>
      <c r="B27" s="41"/>
      <c r="C27" s="41"/>
      <c r="D27" s="41"/>
      <c r="E27" s="41"/>
      <c r="F27" s="41"/>
      <c r="G27" s="41"/>
      <c r="H27" s="41"/>
      <c r="I27" s="38"/>
    </row>
    <row r="28" spans="1:9" x14ac:dyDescent="0.25">
      <c r="A28" s="41"/>
      <c r="B28" s="41"/>
      <c r="C28" s="41"/>
      <c r="D28" s="41"/>
      <c r="E28" s="41"/>
      <c r="F28" s="41"/>
      <c r="G28" s="41"/>
      <c r="H28" s="41"/>
      <c r="I28" s="38"/>
    </row>
  </sheetData>
  <sheetProtection selectLockedCells="1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opLeftCell="AO1" workbookViewId="0">
      <selection activeCell="A12" sqref="A12"/>
    </sheetView>
  </sheetViews>
  <sheetFormatPr defaultRowHeight="15" x14ac:dyDescent="0.2"/>
  <cols>
    <col min="1" max="1" width="35.7109375" style="6" customWidth="1"/>
    <col min="2" max="3" width="9.140625" style="6"/>
    <col min="4" max="4" width="27.85546875" style="6" customWidth="1"/>
    <col min="5" max="16384" width="9.140625" style="6"/>
  </cols>
  <sheetData>
    <row r="1" spans="1:4" ht="21" thickBot="1" x14ac:dyDescent="0.35">
      <c r="A1" s="8" t="s">
        <v>52</v>
      </c>
    </row>
    <row r="2" spans="1:4" ht="16.5" thickBot="1" x14ac:dyDescent="0.3">
      <c r="A2" s="33" t="s">
        <v>42</v>
      </c>
      <c r="B2" s="34" t="s">
        <v>30</v>
      </c>
      <c r="C2" s="34" t="s">
        <v>9</v>
      </c>
      <c r="D2" s="35" t="s">
        <v>22</v>
      </c>
    </row>
    <row r="3" spans="1:4" x14ac:dyDescent="0.2">
      <c r="A3" s="43" t="s">
        <v>70</v>
      </c>
      <c r="B3" s="74" t="s">
        <v>71</v>
      </c>
      <c r="C3" s="31" t="s">
        <v>0</v>
      </c>
      <c r="D3" s="49" t="s">
        <v>72</v>
      </c>
    </row>
    <row r="4" spans="1:4" x14ac:dyDescent="0.2">
      <c r="A4" s="24" t="s">
        <v>73</v>
      </c>
      <c r="B4" s="23" t="s">
        <v>74</v>
      </c>
      <c r="C4" s="7" t="s">
        <v>0</v>
      </c>
      <c r="D4" s="25" t="s">
        <v>72</v>
      </c>
    </row>
    <row r="5" spans="1:4" x14ac:dyDescent="0.2">
      <c r="A5" s="24" t="s">
        <v>96</v>
      </c>
      <c r="B5" s="23" t="s">
        <v>97</v>
      </c>
      <c r="C5" s="50" t="s">
        <v>0</v>
      </c>
      <c r="D5" s="25" t="s">
        <v>98</v>
      </c>
    </row>
    <row r="6" spans="1:4" x14ac:dyDescent="0.2">
      <c r="A6" s="24" t="s">
        <v>99</v>
      </c>
      <c r="B6" s="23" t="s">
        <v>101</v>
      </c>
      <c r="C6" s="50" t="s">
        <v>0</v>
      </c>
      <c r="D6" s="25" t="s">
        <v>98</v>
      </c>
    </row>
    <row r="7" spans="1:4" x14ac:dyDescent="0.2">
      <c r="A7" s="24" t="s">
        <v>100</v>
      </c>
      <c r="B7" s="23" t="s">
        <v>102</v>
      </c>
      <c r="C7" s="50" t="s">
        <v>0</v>
      </c>
      <c r="D7" s="25" t="s">
        <v>98</v>
      </c>
    </row>
    <row r="8" spans="1:4" x14ac:dyDescent="0.2">
      <c r="A8" s="24" t="s">
        <v>80</v>
      </c>
      <c r="B8" s="23" t="s">
        <v>79</v>
      </c>
      <c r="C8" s="7" t="s">
        <v>0</v>
      </c>
      <c r="D8" s="25" t="s">
        <v>77</v>
      </c>
    </row>
    <row r="9" spans="1:4" x14ac:dyDescent="0.2">
      <c r="A9" s="24" t="s">
        <v>92</v>
      </c>
      <c r="B9" s="23" t="s">
        <v>93</v>
      </c>
      <c r="C9" s="7" t="s">
        <v>0</v>
      </c>
      <c r="D9" s="25" t="s">
        <v>111</v>
      </c>
    </row>
    <row r="10" spans="1:4" x14ac:dyDescent="0.2">
      <c r="A10" s="24" t="s">
        <v>94</v>
      </c>
      <c r="B10" s="23" t="s">
        <v>95</v>
      </c>
      <c r="C10" s="7" t="s">
        <v>0</v>
      </c>
      <c r="D10" s="25" t="s">
        <v>111</v>
      </c>
    </row>
    <row r="11" spans="1:4" x14ac:dyDescent="0.2">
      <c r="A11" s="24" t="s">
        <v>112</v>
      </c>
      <c r="B11" s="23" t="s">
        <v>78</v>
      </c>
      <c r="C11" s="7" t="s">
        <v>0</v>
      </c>
      <c r="D11" s="25" t="s">
        <v>77</v>
      </c>
    </row>
    <row r="12" spans="1:4" x14ac:dyDescent="0.2">
      <c r="A12" s="24" t="s">
        <v>75</v>
      </c>
      <c r="B12" s="23" t="s">
        <v>76</v>
      </c>
      <c r="C12" s="7" t="s">
        <v>0</v>
      </c>
      <c r="D12" s="25" t="s">
        <v>77</v>
      </c>
    </row>
    <row r="13" spans="1:4" x14ac:dyDescent="0.2">
      <c r="A13" s="24" t="s">
        <v>61</v>
      </c>
      <c r="B13" s="23" t="s">
        <v>62</v>
      </c>
      <c r="C13" s="7" t="s">
        <v>63</v>
      </c>
      <c r="D13" s="25" t="s">
        <v>64</v>
      </c>
    </row>
    <row r="14" spans="1:4" x14ac:dyDescent="0.2">
      <c r="A14" s="24" t="s">
        <v>88</v>
      </c>
      <c r="B14" s="23" t="s">
        <v>90</v>
      </c>
      <c r="C14" s="50" t="s">
        <v>1</v>
      </c>
      <c r="D14" s="25" t="s">
        <v>83</v>
      </c>
    </row>
    <row r="15" spans="1:4" x14ac:dyDescent="0.2">
      <c r="A15" s="24" t="s">
        <v>89</v>
      </c>
      <c r="B15" s="23" t="s">
        <v>91</v>
      </c>
      <c r="C15" s="50" t="s">
        <v>1</v>
      </c>
      <c r="D15" s="25" t="s">
        <v>83</v>
      </c>
    </row>
    <row r="16" spans="1:4" x14ac:dyDescent="0.2">
      <c r="A16" s="24" t="s">
        <v>81</v>
      </c>
      <c r="B16" s="23" t="s">
        <v>82</v>
      </c>
      <c r="C16" s="50" t="s">
        <v>1</v>
      </c>
      <c r="D16" s="25" t="s">
        <v>83</v>
      </c>
    </row>
    <row r="17" spans="1:4" x14ac:dyDescent="0.2">
      <c r="A17" s="24" t="s">
        <v>84</v>
      </c>
      <c r="B17" s="23" t="s">
        <v>86</v>
      </c>
      <c r="C17" s="50" t="s">
        <v>1</v>
      </c>
      <c r="D17" s="25" t="s">
        <v>83</v>
      </c>
    </row>
    <row r="18" spans="1:4" x14ac:dyDescent="0.2">
      <c r="A18" s="24" t="s">
        <v>85</v>
      </c>
      <c r="B18" s="23" t="s">
        <v>87</v>
      </c>
      <c r="C18" s="50" t="s">
        <v>1</v>
      </c>
      <c r="D18" s="25" t="s">
        <v>83</v>
      </c>
    </row>
    <row r="19" spans="1:4" x14ac:dyDescent="0.2">
      <c r="A19" s="24" t="s">
        <v>59</v>
      </c>
      <c r="B19" s="23" t="s">
        <v>60</v>
      </c>
      <c r="C19" s="7" t="s">
        <v>1</v>
      </c>
      <c r="D19" s="25" t="s">
        <v>56</v>
      </c>
    </row>
    <row r="20" spans="1:4" x14ac:dyDescent="0.2">
      <c r="A20" s="24" t="s">
        <v>57</v>
      </c>
      <c r="B20" s="23" t="s">
        <v>58</v>
      </c>
      <c r="C20" s="7" t="s">
        <v>1</v>
      </c>
      <c r="D20" s="25" t="s">
        <v>56</v>
      </c>
    </row>
    <row r="21" spans="1:4" x14ac:dyDescent="0.2">
      <c r="A21" s="24" t="s">
        <v>54</v>
      </c>
      <c r="B21" s="23" t="s">
        <v>55</v>
      </c>
      <c r="C21" s="7" t="s">
        <v>1</v>
      </c>
      <c r="D21" s="25" t="s">
        <v>56</v>
      </c>
    </row>
    <row r="22" spans="1:4" x14ac:dyDescent="0.2">
      <c r="A22" s="24" t="s">
        <v>108</v>
      </c>
      <c r="B22" s="23" t="s">
        <v>109</v>
      </c>
      <c r="C22" s="7" t="s">
        <v>1</v>
      </c>
      <c r="D22" s="25" t="s">
        <v>110</v>
      </c>
    </row>
    <row r="23" spans="1:4" x14ac:dyDescent="0.2">
      <c r="A23" s="24" t="s">
        <v>103</v>
      </c>
      <c r="B23" s="23" t="s">
        <v>105</v>
      </c>
      <c r="C23" s="50" t="s">
        <v>1</v>
      </c>
      <c r="D23" s="25" t="s">
        <v>104</v>
      </c>
    </row>
    <row r="24" spans="1:4" x14ac:dyDescent="0.2">
      <c r="A24" s="24" t="s">
        <v>106</v>
      </c>
      <c r="B24" s="23" t="s">
        <v>107</v>
      </c>
      <c r="C24" s="7" t="s">
        <v>1</v>
      </c>
      <c r="D24" s="25" t="s">
        <v>104</v>
      </c>
    </row>
    <row r="25" spans="1:4" x14ac:dyDescent="0.2">
      <c r="A25" s="24" t="s">
        <v>65</v>
      </c>
      <c r="B25" s="23" t="s">
        <v>66</v>
      </c>
      <c r="C25" s="7" t="s">
        <v>1</v>
      </c>
      <c r="D25" s="25" t="s">
        <v>67</v>
      </c>
    </row>
    <row r="26" spans="1:4" ht="15.75" thickBot="1" x14ac:dyDescent="0.25">
      <c r="A26" s="26" t="s">
        <v>68</v>
      </c>
      <c r="B26" s="28" t="s">
        <v>69</v>
      </c>
      <c r="C26" s="27" t="s">
        <v>1</v>
      </c>
      <c r="D26" s="29" t="s">
        <v>67</v>
      </c>
    </row>
    <row r="28" spans="1:4" x14ac:dyDescent="0.2">
      <c r="A28" s="6" t="s">
        <v>33</v>
      </c>
    </row>
    <row r="29" spans="1:4" x14ac:dyDescent="0.2">
      <c r="A29" s="6">
        <f>24-COUNTIF(A3:A26,"")</f>
        <v>24</v>
      </c>
    </row>
  </sheetData>
  <sortState ref="A3:D26">
    <sortCondition ref="C3:C26"/>
    <sortCondition ref="A3:A26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5"/>
  <sheetViews>
    <sheetView tabSelected="1" workbookViewId="0">
      <selection activeCell="A20" sqref="A20"/>
    </sheetView>
  </sheetViews>
  <sheetFormatPr defaultRowHeight="15" x14ac:dyDescent="0.25"/>
  <cols>
    <col min="1" max="1" width="33.85546875" customWidth="1"/>
    <col min="2" max="2" width="6.42578125" customWidth="1"/>
    <col min="3" max="3" width="4.7109375" customWidth="1"/>
    <col min="4" max="4" width="5.7109375" customWidth="1"/>
    <col min="5" max="27" width="4.7109375" customWidth="1"/>
  </cols>
  <sheetData>
    <row r="1" spans="1:27" ht="143.25" customHeight="1" thickBot="1" x14ac:dyDescent="0.3">
      <c r="A1" s="42" t="str">
        <f>'C Schedule'!A1</f>
        <v>2015 Camas C Invitational</v>
      </c>
      <c r="B1" s="72"/>
      <c r="C1" s="64" t="s">
        <v>31</v>
      </c>
      <c r="D1" s="73" t="s">
        <v>32</v>
      </c>
      <c r="E1" s="64" t="str">
        <f>'C Schedule'!$A3</f>
        <v xml:space="preserve">Anatomy &amp; Physiology </v>
      </c>
      <c r="F1" s="65" t="str">
        <f>'C Schedule'!$A4</f>
        <v xml:space="preserve">Astronomy </v>
      </c>
      <c r="G1" s="65" t="str">
        <f>'C Schedule'!$A5</f>
        <v>Cell Biology</v>
      </c>
      <c r="H1" s="65" t="str">
        <f>'C Schedule'!$A6</f>
        <v xml:space="preserve">Chemistry Lab </v>
      </c>
      <c r="I1" s="65" t="str">
        <f>'C Schedule'!$A7</f>
        <v>Compound Machines</v>
      </c>
      <c r="J1" s="65" t="str">
        <f>'C Schedule'!$A8</f>
        <v>Disease Detectives</v>
      </c>
      <c r="K1" s="65" t="str">
        <f>'C Schedule'!$A9</f>
        <v>Dynamic Planet</v>
      </c>
      <c r="L1" s="65" t="str">
        <f>'C Schedule'!$A10</f>
        <v>Entomology</v>
      </c>
      <c r="M1" s="65" t="str">
        <f>'C Schedule'!$A11</f>
        <v>Experimental Design</v>
      </c>
      <c r="N1" s="65" t="str">
        <f>'C Schedule'!$A12</f>
        <v>Forensics</v>
      </c>
      <c r="O1" s="65" t="str">
        <f>'C Schedule'!$A13</f>
        <v>Fossils</v>
      </c>
      <c r="P1" s="65" t="str">
        <f>'C Schedule'!$A14</f>
        <v>GeoLogic Mapping</v>
      </c>
      <c r="Q1" s="65" t="str">
        <f>'C Schedule'!$A15</f>
        <v>Green Generation</v>
      </c>
      <c r="R1" s="65" t="str">
        <f>'C Schedule'!$A16</f>
        <v>It's About Time</v>
      </c>
      <c r="S1" s="65" t="str">
        <f>'C Schedule'!$A17</f>
        <v>Technical Problem Solving</v>
      </c>
      <c r="T1" s="65" t="str">
        <f>'C Schedule'!$A18</f>
        <v>Write It, Do It</v>
      </c>
      <c r="U1" s="65" t="str">
        <f>'C Schedule'!$A19</f>
        <v>Air Trajectory</v>
      </c>
      <c r="V1" s="65" t="str">
        <f>'C Schedule'!$A20</f>
        <v xml:space="preserve">Protein Modeling </v>
      </c>
      <c r="W1" s="65" t="str">
        <f>'C Schedule'!$A21</f>
        <v>Bridge Building</v>
      </c>
      <c r="X1" s="65" t="str">
        <f>'C Schedule'!$A22</f>
        <v>Bungee Drop</v>
      </c>
      <c r="Y1" s="48" t="str">
        <f>'C Schedule'!$A23</f>
        <v>Mission Possible</v>
      </c>
      <c r="Z1" s="64" t="str">
        <f>'C Schedule'!$A24</f>
        <v>Scrambler</v>
      </c>
      <c r="AA1" s="75" t="str">
        <f>'C Schedule'!$A25</f>
        <v>Wright Stuff</v>
      </c>
    </row>
    <row r="2" spans="1:27" ht="15.75" x14ac:dyDescent="0.25">
      <c r="A2" s="46" t="str">
        <f>IF('C Teams'!$A3="","",'C Teams'!$A3)</f>
        <v>Bothell Blue</v>
      </c>
      <c r="B2" s="55" t="str">
        <f>IF('C Teams'!$B3="","",'C Teams'!$B3)</f>
        <v>C-9</v>
      </c>
      <c r="C2" s="70">
        <f>RANK(D2,$D$2:$D25,-1)</f>
        <v>1</v>
      </c>
      <c r="D2" s="49">
        <f>IF(SUM(E2:AA2)=0,999,SUM(E2:AA2))</f>
        <v>144</v>
      </c>
      <c r="E2" s="67">
        <v>7</v>
      </c>
      <c r="F2" s="54">
        <v>7</v>
      </c>
      <c r="G2" s="54">
        <v>12</v>
      </c>
      <c r="H2" s="54">
        <v>4</v>
      </c>
      <c r="I2" s="54">
        <v>7</v>
      </c>
      <c r="J2" s="54">
        <v>5</v>
      </c>
      <c r="K2" s="54">
        <v>10</v>
      </c>
      <c r="L2" s="54">
        <v>11</v>
      </c>
      <c r="M2" s="54">
        <v>3</v>
      </c>
      <c r="N2" s="54">
        <v>6</v>
      </c>
      <c r="O2" s="54">
        <v>5</v>
      </c>
      <c r="P2" s="54">
        <v>2</v>
      </c>
      <c r="Q2" s="54">
        <v>3</v>
      </c>
      <c r="R2" s="54">
        <v>8</v>
      </c>
      <c r="S2" s="54">
        <v>15</v>
      </c>
      <c r="T2" s="54">
        <v>13</v>
      </c>
      <c r="U2" s="54">
        <v>2</v>
      </c>
      <c r="V2" s="54">
        <v>1</v>
      </c>
      <c r="W2" s="31">
        <v>3</v>
      </c>
      <c r="X2" s="31">
        <v>12</v>
      </c>
      <c r="Y2" s="31">
        <v>3</v>
      </c>
      <c r="Z2" s="31">
        <v>3</v>
      </c>
      <c r="AA2" s="49">
        <v>2</v>
      </c>
    </row>
    <row r="3" spans="1:27" ht="16.5" thickBot="1" x14ac:dyDescent="0.3">
      <c r="A3" s="51" t="str">
        <f>IF('C Teams'!$A4="","",'C Teams'!$A4)</f>
        <v>Bothell White</v>
      </c>
      <c r="B3" s="57" t="str">
        <f>IF('C Teams'!$B4="","",'C Teams'!$B4)</f>
        <v>C-10</v>
      </c>
      <c r="C3" s="66">
        <f>RANK(D3,$D$2:$D25,-1)</f>
        <v>14</v>
      </c>
      <c r="D3" s="53">
        <f>IF(SUM(E3:AA3)=0,999,SUM(E3:AA3))</f>
        <v>270</v>
      </c>
      <c r="E3" s="68">
        <v>13</v>
      </c>
      <c r="F3" s="56">
        <v>13</v>
      </c>
      <c r="G3" s="56">
        <v>16</v>
      </c>
      <c r="H3" s="56">
        <v>17</v>
      </c>
      <c r="I3" s="56">
        <v>16</v>
      </c>
      <c r="J3" s="56">
        <v>6</v>
      </c>
      <c r="K3" s="56">
        <v>13</v>
      </c>
      <c r="L3" s="56">
        <v>3</v>
      </c>
      <c r="M3" s="56">
        <v>8</v>
      </c>
      <c r="N3" s="56">
        <v>18</v>
      </c>
      <c r="O3" s="56">
        <v>6</v>
      </c>
      <c r="P3" s="56">
        <v>3</v>
      </c>
      <c r="Q3" s="56">
        <v>9</v>
      </c>
      <c r="R3" s="56">
        <v>13</v>
      </c>
      <c r="S3" s="56">
        <v>11</v>
      </c>
      <c r="T3" s="56">
        <v>20</v>
      </c>
      <c r="U3" s="56">
        <v>25</v>
      </c>
      <c r="V3" s="56">
        <v>18</v>
      </c>
      <c r="W3" s="57">
        <v>13</v>
      </c>
      <c r="X3" s="57">
        <v>6</v>
      </c>
      <c r="Y3" s="57">
        <v>13</v>
      </c>
      <c r="Z3" s="57">
        <v>7</v>
      </c>
      <c r="AA3" s="61">
        <v>3</v>
      </c>
    </row>
    <row r="4" spans="1:27" ht="15.75" x14ac:dyDescent="0.25">
      <c r="A4" s="47" t="str">
        <f>IF('C Teams'!$A5="","",'C Teams'!$A5)</f>
        <v>Columbia River Gold</v>
      </c>
      <c r="B4" s="7" t="str">
        <f>IF('C Teams'!$B5="","",'C Teams'!$B5)</f>
        <v>C-11</v>
      </c>
      <c r="C4" s="71">
        <f>RANK(D4,$D$2:$D27,-1)</f>
        <v>2</v>
      </c>
      <c r="D4" s="49">
        <f t="shared" ref="D4:D25" si="0">IF(SUM(E4:AA4)=0,999,SUM(E4:AA4))</f>
        <v>154</v>
      </c>
      <c r="E4" s="69">
        <v>1</v>
      </c>
      <c r="F4" s="58">
        <v>5</v>
      </c>
      <c r="G4" s="58">
        <v>2</v>
      </c>
      <c r="H4" s="58">
        <v>2</v>
      </c>
      <c r="I4" s="58">
        <v>4</v>
      </c>
      <c r="J4" s="58">
        <v>12</v>
      </c>
      <c r="K4" s="58">
        <v>5</v>
      </c>
      <c r="L4" s="58">
        <v>12</v>
      </c>
      <c r="M4" s="58">
        <v>14</v>
      </c>
      <c r="N4" s="58">
        <v>5</v>
      </c>
      <c r="O4" s="58">
        <v>4</v>
      </c>
      <c r="P4" s="58">
        <v>7</v>
      </c>
      <c r="Q4" s="58">
        <v>7</v>
      </c>
      <c r="R4" s="58">
        <v>1</v>
      </c>
      <c r="S4" s="58">
        <v>6</v>
      </c>
      <c r="T4" s="58">
        <v>5</v>
      </c>
      <c r="U4" s="58">
        <v>8</v>
      </c>
      <c r="V4" s="58">
        <v>16</v>
      </c>
      <c r="W4" s="7">
        <v>5</v>
      </c>
      <c r="X4" s="7">
        <v>7</v>
      </c>
      <c r="Y4" s="7">
        <v>5</v>
      </c>
      <c r="Z4" s="7">
        <v>9</v>
      </c>
      <c r="AA4" s="25">
        <v>12</v>
      </c>
    </row>
    <row r="5" spans="1:27" ht="16.5" thickBot="1" x14ac:dyDescent="0.3">
      <c r="A5" s="51" t="str">
        <f>IF('C Teams'!$A6="","",'C Teams'!$A6)</f>
        <v>Columbia River Purple</v>
      </c>
      <c r="B5" s="57" t="str">
        <f>IF('C Teams'!$B6="","",'C Teams'!$B6)</f>
        <v>C-12</v>
      </c>
      <c r="C5" s="66">
        <f>RANK(D5,$D$2:$D27,-1)</f>
        <v>6</v>
      </c>
      <c r="D5" s="53">
        <f t="shared" si="0"/>
        <v>235</v>
      </c>
      <c r="E5" s="68">
        <v>8</v>
      </c>
      <c r="F5" s="56">
        <v>19</v>
      </c>
      <c r="G5" s="56">
        <v>1</v>
      </c>
      <c r="H5" s="56">
        <v>9</v>
      </c>
      <c r="I5" s="56">
        <v>5</v>
      </c>
      <c r="J5" s="56">
        <v>3</v>
      </c>
      <c r="K5" s="56">
        <v>22</v>
      </c>
      <c r="L5" s="56">
        <v>20</v>
      </c>
      <c r="M5" s="56">
        <v>10</v>
      </c>
      <c r="N5" s="56">
        <v>15</v>
      </c>
      <c r="O5" s="56">
        <v>12</v>
      </c>
      <c r="P5" s="56">
        <v>11</v>
      </c>
      <c r="Q5" s="56">
        <v>12</v>
      </c>
      <c r="R5" s="56">
        <v>5</v>
      </c>
      <c r="S5" s="56">
        <v>2</v>
      </c>
      <c r="T5" s="56">
        <v>16</v>
      </c>
      <c r="U5" s="56">
        <v>14</v>
      </c>
      <c r="V5" s="56">
        <v>5</v>
      </c>
      <c r="W5" s="57">
        <v>4</v>
      </c>
      <c r="X5" s="57">
        <v>18</v>
      </c>
      <c r="Y5" s="57">
        <v>1</v>
      </c>
      <c r="Z5" s="57">
        <v>8</v>
      </c>
      <c r="AA5" s="61">
        <v>15</v>
      </c>
    </row>
    <row r="6" spans="1:27" ht="15.75" x14ac:dyDescent="0.25">
      <c r="A6" s="47" t="str">
        <f>IF('C Teams'!$A7="","",'C Teams'!$A7)</f>
        <v>Columbia River White</v>
      </c>
      <c r="B6" s="7" t="str">
        <f>IF('C Teams'!$B7="","",'C Teams'!$B7)</f>
        <v>C-40</v>
      </c>
      <c r="C6" s="71">
        <f>RANK(D6,$D$2:$D29,-1)</f>
        <v>16</v>
      </c>
      <c r="D6" s="49">
        <f t="shared" si="0"/>
        <v>343</v>
      </c>
      <c r="E6" s="69">
        <v>15</v>
      </c>
      <c r="F6" s="58">
        <v>9</v>
      </c>
      <c r="G6" s="58">
        <v>5</v>
      </c>
      <c r="H6" s="58">
        <v>10</v>
      </c>
      <c r="I6" s="58">
        <v>25</v>
      </c>
      <c r="J6" s="58">
        <v>13</v>
      </c>
      <c r="K6" s="58">
        <v>25</v>
      </c>
      <c r="L6" s="58">
        <v>17</v>
      </c>
      <c r="M6" s="58">
        <v>13</v>
      </c>
      <c r="N6" s="58">
        <v>20</v>
      </c>
      <c r="O6" s="58">
        <v>16</v>
      </c>
      <c r="P6" s="58">
        <v>10</v>
      </c>
      <c r="Q6" s="58">
        <v>16</v>
      </c>
      <c r="R6" s="58">
        <v>25</v>
      </c>
      <c r="S6" s="58">
        <v>9</v>
      </c>
      <c r="T6" s="58">
        <v>15</v>
      </c>
      <c r="U6" s="58">
        <v>6</v>
      </c>
      <c r="V6" s="58">
        <v>13</v>
      </c>
      <c r="W6" s="7">
        <v>25</v>
      </c>
      <c r="X6" s="7">
        <v>15</v>
      </c>
      <c r="Y6" s="7">
        <v>16</v>
      </c>
      <c r="Z6" s="7">
        <v>18</v>
      </c>
      <c r="AA6" s="25">
        <v>7</v>
      </c>
    </row>
    <row r="7" spans="1:27" ht="16.5" thickBot="1" x14ac:dyDescent="0.3">
      <c r="A7" s="51" t="str">
        <f>IF('C Teams'!$A8="","",'C Teams'!$A8)</f>
        <v>HeLa Phoenix</v>
      </c>
      <c r="B7" s="57" t="str">
        <f>IF('C Teams'!$B8="","",'C Teams'!$B8)</f>
        <v>C-30</v>
      </c>
      <c r="C7" s="66">
        <f>RANK(D7,$D$2:$D29,-1)</f>
        <v>18</v>
      </c>
      <c r="D7" s="53">
        <f t="shared" si="0"/>
        <v>356</v>
      </c>
      <c r="E7" s="68">
        <v>14</v>
      </c>
      <c r="F7" s="56">
        <v>18</v>
      </c>
      <c r="G7" s="56">
        <v>13</v>
      </c>
      <c r="H7" s="56">
        <v>5</v>
      </c>
      <c r="I7" s="56">
        <v>19</v>
      </c>
      <c r="J7" s="56">
        <v>18</v>
      </c>
      <c r="K7" s="56">
        <v>14</v>
      </c>
      <c r="L7" s="56">
        <v>19</v>
      </c>
      <c r="M7" s="56">
        <v>20</v>
      </c>
      <c r="N7" s="56">
        <v>11</v>
      </c>
      <c r="O7" s="56">
        <v>19</v>
      </c>
      <c r="P7" s="56">
        <v>21</v>
      </c>
      <c r="Q7" s="56">
        <v>18</v>
      </c>
      <c r="R7" s="56">
        <v>17</v>
      </c>
      <c r="S7" s="56">
        <v>4</v>
      </c>
      <c r="T7" s="56">
        <v>12</v>
      </c>
      <c r="U7" s="56">
        <v>25</v>
      </c>
      <c r="V7" s="56">
        <v>17</v>
      </c>
      <c r="W7" s="57">
        <v>19</v>
      </c>
      <c r="X7" s="57">
        <v>9</v>
      </c>
      <c r="Y7" s="57">
        <v>10</v>
      </c>
      <c r="Z7" s="57">
        <v>25</v>
      </c>
      <c r="AA7" s="61">
        <v>9</v>
      </c>
    </row>
    <row r="8" spans="1:27" ht="15.75" x14ac:dyDescent="0.25">
      <c r="A8" s="47" t="str">
        <f>IF('C Teams'!$A9="","",'C Teams'!$A9)</f>
        <v>Mt. View Blue</v>
      </c>
      <c r="B8" s="7" t="str">
        <f>IF('C Teams'!$B9="","",'C Teams'!$B9)</f>
        <v>C-35</v>
      </c>
      <c r="C8" s="71">
        <f>RANK(D8,$D$2:$D31,-1)</f>
        <v>8</v>
      </c>
      <c r="D8" s="49">
        <f t="shared" si="0"/>
        <v>237</v>
      </c>
      <c r="E8" s="69">
        <v>6</v>
      </c>
      <c r="F8" s="58">
        <v>12</v>
      </c>
      <c r="G8" s="58">
        <v>4</v>
      </c>
      <c r="H8" s="58">
        <v>8</v>
      </c>
      <c r="I8" s="58">
        <v>12</v>
      </c>
      <c r="J8" s="58">
        <v>14</v>
      </c>
      <c r="K8" s="58">
        <v>8</v>
      </c>
      <c r="L8" s="58">
        <v>13</v>
      </c>
      <c r="M8" s="58">
        <v>9</v>
      </c>
      <c r="N8" s="58">
        <v>2</v>
      </c>
      <c r="O8" s="58">
        <v>20</v>
      </c>
      <c r="P8" s="58">
        <v>19</v>
      </c>
      <c r="Q8" s="58">
        <v>1</v>
      </c>
      <c r="R8" s="58">
        <v>3</v>
      </c>
      <c r="S8" s="58">
        <v>14</v>
      </c>
      <c r="T8" s="58">
        <v>11</v>
      </c>
      <c r="U8" s="58">
        <v>12</v>
      </c>
      <c r="V8" s="58">
        <v>8</v>
      </c>
      <c r="W8" s="7">
        <v>17</v>
      </c>
      <c r="X8" s="7">
        <v>8</v>
      </c>
      <c r="Y8" s="7">
        <v>12</v>
      </c>
      <c r="Z8" s="7">
        <v>16</v>
      </c>
      <c r="AA8" s="25">
        <v>8</v>
      </c>
    </row>
    <row r="9" spans="1:27" ht="16.5" thickBot="1" x14ac:dyDescent="0.3">
      <c r="A9" s="51" t="str">
        <f>IF('C Teams'!$A10="","",'C Teams'!$A10)</f>
        <v>Mt. View Green</v>
      </c>
      <c r="B9" s="57" t="str">
        <f>IF('C Teams'!$B10="","",'C Teams'!$B10)</f>
        <v>C-36</v>
      </c>
      <c r="C9" s="66">
        <f>RANK(D9,$D$2:$D31,-1)</f>
        <v>24</v>
      </c>
      <c r="D9" s="53">
        <f t="shared" si="0"/>
        <v>525</v>
      </c>
      <c r="E9" s="68">
        <v>21</v>
      </c>
      <c r="F9" s="56">
        <v>25</v>
      </c>
      <c r="G9" s="56">
        <v>7</v>
      </c>
      <c r="H9" s="56">
        <v>25</v>
      </c>
      <c r="I9" s="56">
        <v>25</v>
      </c>
      <c r="J9" s="56">
        <v>19</v>
      </c>
      <c r="K9" s="56">
        <v>25</v>
      </c>
      <c r="L9" s="56">
        <v>18</v>
      </c>
      <c r="M9" s="56">
        <v>15</v>
      </c>
      <c r="N9" s="56">
        <v>25</v>
      </c>
      <c r="O9" s="56">
        <v>25</v>
      </c>
      <c r="P9" s="56">
        <v>20</v>
      </c>
      <c r="Q9" s="56">
        <v>25</v>
      </c>
      <c r="R9" s="56">
        <v>25</v>
      </c>
      <c r="S9" s="56">
        <v>25</v>
      </c>
      <c r="T9" s="56">
        <v>25</v>
      </c>
      <c r="U9" s="56">
        <v>25</v>
      </c>
      <c r="V9" s="56">
        <v>25</v>
      </c>
      <c r="W9" s="57">
        <v>25</v>
      </c>
      <c r="X9" s="57">
        <v>25</v>
      </c>
      <c r="Y9" s="57">
        <v>25</v>
      </c>
      <c r="Z9" s="57">
        <v>25</v>
      </c>
      <c r="AA9" s="61">
        <v>25</v>
      </c>
    </row>
    <row r="10" spans="1:27" ht="15.75" x14ac:dyDescent="0.25">
      <c r="A10" s="47" t="str">
        <f>IF('C Teams'!$A11="","",'C Teams'!$A11)</f>
        <v>Union Red</v>
      </c>
      <c r="B10" s="7" t="str">
        <f>IF('C Teams'!$B11="","",'C Teams'!$B11)</f>
        <v>C-50</v>
      </c>
      <c r="C10" s="71">
        <f>RANK(D10,$D$2:$D33,-1)</f>
        <v>12</v>
      </c>
      <c r="D10" s="49">
        <f t="shared" si="0"/>
        <v>265</v>
      </c>
      <c r="E10" s="69">
        <v>4</v>
      </c>
      <c r="F10" s="58">
        <v>22</v>
      </c>
      <c r="G10" s="58">
        <v>6</v>
      </c>
      <c r="H10" s="58">
        <v>1</v>
      </c>
      <c r="I10" s="58">
        <v>17</v>
      </c>
      <c r="J10" s="58">
        <v>21</v>
      </c>
      <c r="K10" s="58">
        <v>11</v>
      </c>
      <c r="L10" s="58">
        <v>2</v>
      </c>
      <c r="M10" s="58">
        <v>17</v>
      </c>
      <c r="N10" s="58">
        <v>1</v>
      </c>
      <c r="O10" s="58">
        <v>7</v>
      </c>
      <c r="P10" s="58">
        <v>18</v>
      </c>
      <c r="Q10" s="58">
        <v>19</v>
      </c>
      <c r="R10" s="58">
        <v>4</v>
      </c>
      <c r="S10" s="58">
        <v>8</v>
      </c>
      <c r="T10" s="58">
        <v>7</v>
      </c>
      <c r="U10" s="58">
        <v>25</v>
      </c>
      <c r="V10" s="58">
        <v>6</v>
      </c>
      <c r="W10" s="7">
        <v>25</v>
      </c>
      <c r="X10" s="7">
        <v>3</v>
      </c>
      <c r="Y10" s="7">
        <v>6</v>
      </c>
      <c r="Z10" s="7">
        <v>25</v>
      </c>
      <c r="AA10" s="25">
        <v>10</v>
      </c>
    </row>
    <row r="11" spans="1:27" ht="16.5" thickBot="1" x14ac:dyDescent="0.3">
      <c r="A11" s="51" t="str">
        <f>IF('C Teams'!$A12="","",'C Teams'!$A12)</f>
        <v>Union Black</v>
      </c>
      <c r="B11" s="57" t="str">
        <f>IF('C Teams'!$B12="","",'C Teams'!$B12)</f>
        <v>C-37</v>
      </c>
      <c r="C11" s="66">
        <f>RANK(D11,$D$2:$D33,-1)</f>
        <v>9</v>
      </c>
      <c r="D11" s="53">
        <f t="shared" si="0"/>
        <v>240</v>
      </c>
      <c r="E11" s="68">
        <v>10</v>
      </c>
      <c r="F11" s="56">
        <v>1</v>
      </c>
      <c r="G11" s="56">
        <v>8</v>
      </c>
      <c r="H11" s="56">
        <v>3</v>
      </c>
      <c r="I11" s="56">
        <v>9</v>
      </c>
      <c r="J11" s="56">
        <v>2</v>
      </c>
      <c r="K11" s="56">
        <v>2</v>
      </c>
      <c r="L11" s="56">
        <v>1</v>
      </c>
      <c r="M11" s="56">
        <v>5</v>
      </c>
      <c r="N11" s="56">
        <v>8</v>
      </c>
      <c r="O11" s="56">
        <v>10</v>
      </c>
      <c r="P11" s="56">
        <v>22</v>
      </c>
      <c r="Q11" s="56">
        <v>14</v>
      </c>
      <c r="R11" s="56">
        <v>18</v>
      </c>
      <c r="S11" s="56">
        <v>12</v>
      </c>
      <c r="T11" s="56">
        <v>8</v>
      </c>
      <c r="U11" s="56">
        <v>16</v>
      </c>
      <c r="V11" s="56">
        <v>3</v>
      </c>
      <c r="W11" s="57">
        <v>18</v>
      </c>
      <c r="X11" s="57">
        <v>5</v>
      </c>
      <c r="Y11" s="57">
        <v>25</v>
      </c>
      <c r="Z11" s="57">
        <v>15</v>
      </c>
      <c r="AA11" s="61">
        <v>25</v>
      </c>
    </row>
    <row r="12" spans="1:27" ht="15.75" x14ac:dyDescent="0.25">
      <c r="A12" s="47" t="str">
        <f>IF('C Teams'!$A13="","",'C Teams'!$A13)</f>
        <v>Seton</v>
      </c>
      <c r="B12" s="7" t="str">
        <f>IF('C Teams'!$B13="","",'C Teams'!$B13)</f>
        <v>C-34</v>
      </c>
      <c r="C12" s="71">
        <f>RANK(D12,$D$2:$D35,-1)</f>
        <v>19</v>
      </c>
      <c r="D12" s="49">
        <f t="shared" si="0"/>
        <v>361</v>
      </c>
      <c r="E12" s="69">
        <v>20</v>
      </c>
      <c r="F12" s="58">
        <v>14</v>
      </c>
      <c r="G12" s="58">
        <v>20</v>
      </c>
      <c r="H12" s="58">
        <v>16</v>
      </c>
      <c r="I12" s="58">
        <v>25</v>
      </c>
      <c r="J12" s="58">
        <v>17</v>
      </c>
      <c r="K12" s="58">
        <v>16</v>
      </c>
      <c r="L12" s="58">
        <v>14</v>
      </c>
      <c r="M12" s="58">
        <v>22</v>
      </c>
      <c r="N12" s="58">
        <v>14</v>
      </c>
      <c r="O12" s="58">
        <v>21</v>
      </c>
      <c r="P12" s="58">
        <v>12</v>
      </c>
      <c r="Q12" s="58">
        <v>22</v>
      </c>
      <c r="R12" s="58">
        <v>11</v>
      </c>
      <c r="S12" s="58">
        <v>19</v>
      </c>
      <c r="T12" s="58">
        <v>10</v>
      </c>
      <c r="U12" s="58">
        <v>9</v>
      </c>
      <c r="V12" s="58">
        <v>21</v>
      </c>
      <c r="W12" s="7">
        <v>15</v>
      </c>
      <c r="X12" s="7">
        <v>10</v>
      </c>
      <c r="Y12" s="7">
        <v>15</v>
      </c>
      <c r="Z12" s="7">
        <v>14</v>
      </c>
      <c r="AA12" s="25">
        <v>4</v>
      </c>
    </row>
    <row r="13" spans="1:27" ht="16.5" thickBot="1" x14ac:dyDescent="0.3">
      <c r="A13" s="51" t="str">
        <f>IF('C Teams'!$A14="","",'C Teams'!$A14)</f>
        <v>Aviation JV 1</v>
      </c>
      <c r="B13" s="57" t="str">
        <f>IF('C Teams'!$B14="","",'C Teams'!$B14)</f>
        <v>C-6</v>
      </c>
      <c r="C13" s="66">
        <f>RANK(D13,$D$2:$D35,-1)</f>
        <v>15</v>
      </c>
      <c r="D13" s="53">
        <f t="shared" si="0"/>
        <v>288</v>
      </c>
      <c r="E13" s="68">
        <v>9</v>
      </c>
      <c r="F13" s="56">
        <v>8</v>
      </c>
      <c r="G13" s="56">
        <v>17</v>
      </c>
      <c r="H13" s="56">
        <v>15</v>
      </c>
      <c r="I13" s="56">
        <v>10</v>
      </c>
      <c r="J13" s="56">
        <v>9</v>
      </c>
      <c r="K13" s="56">
        <v>19</v>
      </c>
      <c r="L13" s="56">
        <v>15</v>
      </c>
      <c r="M13" s="56">
        <v>4</v>
      </c>
      <c r="N13" s="56">
        <v>13</v>
      </c>
      <c r="O13" s="56">
        <v>15</v>
      </c>
      <c r="P13" s="56">
        <v>13</v>
      </c>
      <c r="Q13" s="56">
        <v>20</v>
      </c>
      <c r="R13" s="56">
        <v>12</v>
      </c>
      <c r="S13" s="56">
        <v>18</v>
      </c>
      <c r="T13" s="56">
        <v>4</v>
      </c>
      <c r="U13" s="56">
        <v>10</v>
      </c>
      <c r="V13" s="56">
        <v>14</v>
      </c>
      <c r="W13" s="57">
        <v>12</v>
      </c>
      <c r="X13" s="57">
        <v>16</v>
      </c>
      <c r="Y13" s="57">
        <v>11</v>
      </c>
      <c r="Z13" s="57">
        <v>10</v>
      </c>
      <c r="AA13" s="61">
        <v>14</v>
      </c>
    </row>
    <row r="14" spans="1:27" ht="15.75" x14ac:dyDescent="0.25">
      <c r="A14" s="47" t="str">
        <f>IF('C Teams'!$A15="","",'C Teams'!$A15)</f>
        <v>Aviation JV 2</v>
      </c>
      <c r="B14" s="7" t="str">
        <f>IF('C Teams'!$B15="","",'C Teams'!$B15)</f>
        <v>C-7</v>
      </c>
      <c r="C14" s="71">
        <f>RANK(D14,$D$2:$D37,-1)</f>
        <v>17</v>
      </c>
      <c r="D14" s="49">
        <f t="shared" si="0"/>
        <v>355</v>
      </c>
      <c r="E14" s="69">
        <v>17</v>
      </c>
      <c r="F14" s="58">
        <v>10</v>
      </c>
      <c r="G14" s="58">
        <v>21</v>
      </c>
      <c r="H14" s="58">
        <v>21</v>
      </c>
      <c r="I14" s="58">
        <v>18</v>
      </c>
      <c r="J14" s="58">
        <v>11</v>
      </c>
      <c r="K14" s="58">
        <v>20</v>
      </c>
      <c r="L14" s="58">
        <v>21</v>
      </c>
      <c r="M14" s="58">
        <v>18</v>
      </c>
      <c r="N14" s="58">
        <v>17</v>
      </c>
      <c r="O14" s="58">
        <v>14</v>
      </c>
      <c r="P14" s="58">
        <v>17</v>
      </c>
      <c r="Q14" s="58">
        <v>11</v>
      </c>
      <c r="R14" s="58">
        <v>20</v>
      </c>
      <c r="S14" s="58">
        <v>20</v>
      </c>
      <c r="T14" s="58">
        <v>17</v>
      </c>
      <c r="U14" s="58">
        <v>13</v>
      </c>
      <c r="V14" s="58">
        <v>9</v>
      </c>
      <c r="W14" s="7">
        <v>14</v>
      </c>
      <c r="X14" s="7">
        <v>14</v>
      </c>
      <c r="Y14" s="7">
        <v>8</v>
      </c>
      <c r="Z14" s="7">
        <v>13</v>
      </c>
      <c r="AA14" s="25">
        <v>11</v>
      </c>
    </row>
    <row r="15" spans="1:27" ht="16.5" thickBot="1" x14ac:dyDescent="0.3">
      <c r="A15" s="51" t="str">
        <f>IF('C Teams'!$A16="","",'C Teams'!$A16)</f>
        <v>Aviation Varsity 1</v>
      </c>
      <c r="B15" s="57" t="str">
        <f>IF('C Teams'!$B16="","",'C Teams'!$B16)</f>
        <v>C-3</v>
      </c>
      <c r="C15" s="66">
        <f>RANK(D15,$D$2:$D37,-1)</f>
        <v>4</v>
      </c>
      <c r="D15" s="53">
        <f t="shared" si="0"/>
        <v>165</v>
      </c>
      <c r="E15" s="68">
        <v>12</v>
      </c>
      <c r="F15" s="56">
        <v>4</v>
      </c>
      <c r="G15" s="56">
        <v>22</v>
      </c>
      <c r="H15" s="56">
        <v>13</v>
      </c>
      <c r="I15" s="56">
        <v>8</v>
      </c>
      <c r="J15" s="56">
        <v>8</v>
      </c>
      <c r="K15" s="56">
        <v>4</v>
      </c>
      <c r="L15" s="56">
        <v>6</v>
      </c>
      <c r="M15" s="56">
        <v>1</v>
      </c>
      <c r="N15" s="56">
        <v>22</v>
      </c>
      <c r="O15" s="56">
        <v>1</v>
      </c>
      <c r="P15" s="56">
        <v>1</v>
      </c>
      <c r="Q15" s="56">
        <v>15</v>
      </c>
      <c r="R15" s="56">
        <v>7</v>
      </c>
      <c r="S15" s="56">
        <v>3</v>
      </c>
      <c r="T15" s="56">
        <v>2</v>
      </c>
      <c r="U15" s="56">
        <v>1</v>
      </c>
      <c r="V15" s="56">
        <v>12</v>
      </c>
      <c r="W15" s="57">
        <v>8</v>
      </c>
      <c r="X15" s="57">
        <v>1</v>
      </c>
      <c r="Y15" s="57">
        <v>4</v>
      </c>
      <c r="Z15" s="57">
        <v>5</v>
      </c>
      <c r="AA15" s="61">
        <v>5</v>
      </c>
    </row>
    <row r="16" spans="1:27" ht="15.75" x14ac:dyDescent="0.25">
      <c r="A16" s="47" t="str">
        <f>IF('C Teams'!$A17="","",'C Teams'!$A17)</f>
        <v>Aviation Varsity 2</v>
      </c>
      <c r="B16" s="7" t="str">
        <f>IF('C Teams'!$B17="","",'C Teams'!$B17)</f>
        <v xml:space="preserve">C-4 </v>
      </c>
      <c r="C16" s="71">
        <f>RANK(D16,$D$2:$D39,-1)</f>
        <v>13</v>
      </c>
      <c r="D16" s="49">
        <f t="shared" si="0"/>
        <v>269</v>
      </c>
      <c r="E16" s="69">
        <v>11</v>
      </c>
      <c r="F16" s="58">
        <v>11</v>
      </c>
      <c r="G16" s="58">
        <v>11</v>
      </c>
      <c r="H16" s="58">
        <v>20</v>
      </c>
      <c r="I16" s="58">
        <v>15</v>
      </c>
      <c r="J16" s="58">
        <v>10</v>
      </c>
      <c r="K16" s="58">
        <v>17</v>
      </c>
      <c r="L16" s="58">
        <v>10</v>
      </c>
      <c r="M16" s="58">
        <v>7</v>
      </c>
      <c r="N16" s="58">
        <v>12</v>
      </c>
      <c r="O16" s="58">
        <v>13</v>
      </c>
      <c r="P16" s="58">
        <v>14</v>
      </c>
      <c r="Q16" s="58">
        <v>17</v>
      </c>
      <c r="R16" s="58">
        <v>2</v>
      </c>
      <c r="S16" s="58">
        <v>10</v>
      </c>
      <c r="T16" s="58">
        <v>22</v>
      </c>
      <c r="U16" s="58">
        <v>4</v>
      </c>
      <c r="V16" s="58">
        <v>4</v>
      </c>
      <c r="W16" s="7">
        <v>11</v>
      </c>
      <c r="X16" s="7">
        <v>18</v>
      </c>
      <c r="Y16" s="7">
        <v>2</v>
      </c>
      <c r="Z16" s="7">
        <v>11</v>
      </c>
      <c r="AA16" s="25">
        <v>17</v>
      </c>
    </row>
    <row r="17" spans="1:27" ht="16.5" thickBot="1" x14ac:dyDescent="0.3">
      <c r="A17" s="51" t="str">
        <f>IF('C Teams'!$A18="","",'C Teams'!$A18)</f>
        <v>Aviation Varsity 3</v>
      </c>
      <c r="B17" s="57" t="str">
        <f>IF('C Teams'!$B18="","",'C Teams'!$B18)</f>
        <v>C-5</v>
      </c>
      <c r="C17" s="66">
        <f>RANK(D17,$D$2:$D39,-1)</f>
        <v>6</v>
      </c>
      <c r="D17" s="53">
        <f t="shared" si="0"/>
        <v>235</v>
      </c>
      <c r="E17" s="68">
        <v>18</v>
      </c>
      <c r="F17" s="56">
        <v>6</v>
      </c>
      <c r="G17" s="56">
        <v>19</v>
      </c>
      <c r="H17" s="56">
        <v>19</v>
      </c>
      <c r="I17" s="56">
        <v>6</v>
      </c>
      <c r="J17" s="56">
        <v>4</v>
      </c>
      <c r="K17" s="56">
        <v>12</v>
      </c>
      <c r="L17" s="56">
        <v>8</v>
      </c>
      <c r="M17" s="56">
        <v>21</v>
      </c>
      <c r="N17" s="56">
        <v>9</v>
      </c>
      <c r="O17" s="56">
        <v>3</v>
      </c>
      <c r="P17" s="56">
        <v>6</v>
      </c>
      <c r="Q17" s="56">
        <v>4</v>
      </c>
      <c r="R17" s="56">
        <v>14</v>
      </c>
      <c r="S17" s="56">
        <v>16</v>
      </c>
      <c r="T17" s="56">
        <v>21</v>
      </c>
      <c r="U17" s="56">
        <v>7</v>
      </c>
      <c r="V17" s="56">
        <v>7</v>
      </c>
      <c r="W17" s="57">
        <v>7</v>
      </c>
      <c r="X17" s="57">
        <v>4</v>
      </c>
      <c r="Y17" s="57">
        <v>7</v>
      </c>
      <c r="Z17" s="57">
        <v>4</v>
      </c>
      <c r="AA17" s="61">
        <v>13</v>
      </c>
    </row>
    <row r="18" spans="1:27" ht="15.75" x14ac:dyDescent="0.25">
      <c r="A18" s="47" t="str">
        <f>IF('C Teams'!$A19="","",'C Teams'!$A19)</f>
        <v>Camas Bumble Bee (aka White)</v>
      </c>
      <c r="B18" s="7" t="str">
        <f>IF('C Teams'!$B19="","",'C Teams'!$B19)</f>
        <v>C-70</v>
      </c>
      <c r="C18" s="71">
        <f>RANK(D18,$D$2:$D41,-1)</f>
        <v>20</v>
      </c>
      <c r="D18" s="49">
        <f t="shared" si="0"/>
        <v>409</v>
      </c>
      <c r="E18" s="69">
        <v>19</v>
      </c>
      <c r="F18" s="58">
        <v>17</v>
      </c>
      <c r="G18" s="58">
        <v>14</v>
      </c>
      <c r="H18" s="58">
        <v>14</v>
      </c>
      <c r="I18" s="58">
        <v>14</v>
      </c>
      <c r="J18" s="58">
        <v>20</v>
      </c>
      <c r="K18" s="58">
        <v>7</v>
      </c>
      <c r="L18" s="58">
        <v>22</v>
      </c>
      <c r="M18" s="58">
        <v>19</v>
      </c>
      <c r="N18" s="58">
        <v>23</v>
      </c>
      <c r="O18" s="58">
        <v>22</v>
      </c>
      <c r="P18" s="58">
        <v>8</v>
      </c>
      <c r="Q18" s="58">
        <v>21</v>
      </c>
      <c r="R18" s="58">
        <v>16</v>
      </c>
      <c r="S18" s="58">
        <v>17</v>
      </c>
      <c r="T18" s="58">
        <v>9</v>
      </c>
      <c r="U18" s="58">
        <v>25</v>
      </c>
      <c r="V18" s="58">
        <v>20</v>
      </c>
      <c r="W18" s="7">
        <v>9</v>
      </c>
      <c r="X18" s="7">
        <v>25</v>
      </c>
      <c r="Y18" s="7">
        <v>25</v>
      </c>
      <c r="Z18" s="7">
        <v>25</v>
      </c>
      <c r="AA18" s="25">
        <v>18</v>
      </c>
    </row>
    <row r="19" spans="1:27" ht="16.5" thickBot="1" x14ac:dyDescent="0.3">
      <c r="A19" s="51" t="str">
        <f>IF('C Teams'!$A20="","",'C Teams'!$A20)</f>
        <v>Camas Iron Hide (aka Red)</v>
      </c>
      <c r="B19" s="57" t="str">
        <f>IF('C Teams'!$B20="","",'C Teams'!$B20)</f>
        <v>C-21</v>
      </c>
      <c r="C19" s="66">
        <f>RANK(D19,$D$2:$D41,-1)</f>
        <v>5</v>
      </c>
      <c r="D19" s="53">
        <f t="shared" si="0"/>
        <v>208</v>
      </c>
      <c r="E19" s="68">
        <v>5</v>
      </c>
      <c r="F19" s="56">
        <v>3</v>
      </c>
      <c r="G19" s="56">
        <v>9</v>
      </c>
      <c r="H19" s="56">
        <v>7</v>
      </c>
      <c r="I19" s="56">
        <v>3</v>
      </c>
      <c r="J19" s="56">
        <v>22</v>
      </c>
      <c r="K19" s="56">
        <v>9</v>
      </c>
      <c r="L19" s="56">
        <v>4</v>
      </c>
      <c r="M19" s="56">
        <v>2</v>
      </c>
      <c r="N19" s="56">
        <v>4</v>
      </c>
      <c r="O19" s="56">
        <v>9</v>
      </c>
      <c r="P19" s="56">
        <v>9</v>
      </c>
      <c r="Q19" s="56">
        <v>6</v>
      </c>
      <c r="R19" s="56">
        <v>6</v>
      </c>
      <c r="S19" s="56">
        <v>1</v>
      </c>
      <c r="T19" s="56">
        <v>6</v>
      </c>
      <c r="U19" s="56">
        <v>5</v>
      </c>
      <c r="V19" s="56">
        <v>19</v>
      </c>
      <c r="W19" s="57">
        <v>16</v>
      </c>
      <c r="X19" s="57">
        <v>2</v>
      </c>
      <c r="Y19" s="57">
        <v>25</v>
      </c>
      <c r="Z19" s="57">
        <v>17</v>
      </c>
      <c r="AA19" s="61">
        <v>19</v>
      </c>
    </row>
    <row r="20" spans="1:27" ht="15.75" x14ac:dyDescent="0.25">
      <c r="A20" s="47" t="str">
        <f>IF('C Teams'!$A21="","",'C Teams'!$A21)</f>
        <v>Camas Prime (aka Black)</v>
      </c>
      <c r="B20" s="7" t="str">
        <f>IF('C Teams'!$B21="","",'C Teams'!$B21)</f>
        <v>C-2</v>
      </c>
      <c r="C20" s="71">
        <f>RANK(D20,$D$2:$D43,-1)</f>
        <v>3</v>
      </c>
      <c r="D20" s="49">
        <f t="shared" si="0"/>
        <v>157</v>
      </c>
      <c r="E20" s="69">
        <v>2</v>
      </c>
      <c r="F20" s="58">
        <v>2</v>
      </c>
      <c r="G20" s="58">
        <v>3</v>
      </c>
      <c r="H20" s="58">
        <v>6</v>
      </c>
      <c r="I20" s="58">
        <v>1</v>
      </c>
      <c r="J20" s="58">
        <v>1</v>
      </c>
      <c r="K20" s="58">
        <v>15</v>
      </c>
      <c r="L20" s="58">
        <v>5</v>
      </c>
      <c r="M20" s="58">
        <v>12</v>
      </c>
      <c r="N20" s="58">
        <v>3</v>
      </c>
      <c r="O20" s="58">
        <v>8</v>
      </c>
      <c r="P20" s="58">
        <v>15</v>
      </c>
      <c r="Q20" s="58">
        <v>8</v>
      </c>
      <c r="R20" s="58">
        <v>15</v>
      </c>
      <c r="S20" s="58">
        <v>13</v>
      </c>
      <c r="T20" s="58">
        <v>1</v>
      </c>
      <c r="U20" s="58">
        <v>15</v>
      </c>
      <c r="V20" s="58">
        <v>2</v>
      </c>
      <c r="W20" s="7">
        <v>1</v>
      </c>
      <c r="X20" s="7">
        <v>17</v>
      </c>
      <c r="Y20" s="7">
        <v>9</v>
      </c>
      <c r="Z20" s="7">
        <v>2</v>
      </c>
      <c r="AA20" s="25">
        <v>1</v>
      </c>
    </row>
    <row r="21" spans="1:27" ht="16.5" thickBot="1" x14ac:dyDescent="0.3">
      <c r="A21" s="51" t="str">
        <f>IF('C Teams'!$A22="","",'C Teams'!$A22)</f>
        <v>SGC Homeschoolers</v>
      </c>
      <c r="B21" s="57" t="str">
        <f>IF('C Teams'!$B22="","",'C Teams'!$B22)</f>
        <v>C-14</v>
      </c>
      <c r="C21" s="66">
        <f>RANK(D21,$D$2:$D43,-1)</f>
        <v>22</v>
      </c>
      <c r="D21" s="53">
        <f t="shared" si="0"/>
        <v>463</v>
      </c>
      <c r="E21" s="68">
        <v>22</v>
      </c>
      <c r="F21" s="56">
        <v>21</v>
      </c>
      <c r="G21" s="56">
        <v>23</v>
      </c>
      <c r="H21" s="56">
        <v>25</v>
      </c>
      <c r="I21" s="56">
        <v>25</v>
      </c>
      <c r="J21" s="56">
        <v>23</v>
      </c>
      <c r="K21" s="56">
        <v>21</v>
      </c>
      <c r="L21" s="56">
        <v>16</v>
      </c>
      <c r="M21" s="56">
        <v>23</v>
      </c>
      <c r="N21" s="56">
        <v>19</v>
      </c>
      <c r="O21" s="56">
        <v>17</v>
      </c>
      <c r="P21" s="56">
        <v>25</v>
      </c>
      <c r="Q21" s="56">
        <v>25</v>
      </c>
      <c r="R21" s="56">
        <v>10</v>
      </c>
      <c r="S21" s="56">
        <v>21</v>
      </c>
      <c r="T21" s="56">
        <v>18</v>
      </c>
      <c r="U21" s="56">
        <v>3</v>
      </c>
      <c r="V21" s="56">
        <v>25</v>
      </c>
      <c r="W21" s="57">
        <v>25</v>
      </c>
      <c r="X21" s="57">
        <v>25</v>
      </c>
      <c r="Y21" s="57">
        <v>25</v>
      </c>
      <c r="Z21" s="57">
        <v>1</v>
      </c>
      <c r="AA21" s="61">
        <v>25</v>
      </c>
    </row>
    <row r="22" spans="1:27" ht="15.75" x14ac:dyDescent="0.25">
      <c r="A22" s="47" t="str">
        <f>IF('C Teams'!$A23="","",'C Teams'!$A23)</f>
        <v>St. Marys Blue</v>
      </c>
      <c r="B22" s="7" t="str">
        <f>IF('C Teams'!$B23="","",'C Teams'!$B23)</f>
        <v>C-90</v>
      </c>
      <c r="C22" s="71">
        <f>RANK(D22,$D$2:$D45,-1)</f>
        <v>11</v>
      </c>
      <c r="D22" s="49">
        <f t="shared" si="0"/>
        <v>263</v>
      </c>
      <c r="E22" s="69">
        <v>16</v>
      </c>
      <c r="F22" s="58">
        <v>16</v>
      </c>
      <c r="G22" s="58">
        <v>15</v>
      </c>
      <c r="H22" s="58">
        <v>11</v>
      </c>
      <c r="I22" s="58">
        <v>11</v>
      </c>
      <c r="J22" s="58">
        <v>16</v>
      </c>
      <c r="K22" s="58">
        <v>18</v>
      </c>
      <c r="L22" s="58">
        <v>7</v>
      </c>
      <c r="M22" s="58">
        <v>11</v>
      </c>
      <c r="N22" s="58">
        <v>16</v>
      </c>
      <c r="O22" s="58">
        <v>18</v>
      </c>
      <c r="P22" s="58">
        <v>5</v>
      </c>
      <c r="Q22" s="58">
        <v>13</v>
      </c>
      <c r="R22" s="58">
        <v>9</v>
      </c>
      <c r="S22" s="58">
        <v>5</v>
      </c>
      <c r="T22" s="58">
        <v>3</v>
      </c>
      <c r="U22" s="58">
        <v>11</v>
      </c>
      <c r="V22" s="58">
        <v>15</v>
      </c>
      <c r="W22" s="7">
        <v>2</v>
      </c>
      <c r="X22" s="7">
        <v>13</v>
      </c>
      <c r="Y22" s="7">
        <v>14</v>
      </c>
      <c r="Z22" s="7">
        <v>12</v>
      </c>
      <c r="AA22" s="25">
        <v>6</v>
      </c>
    </row>
    <row r="23" spans="1:27" ht="16.5" thickBot="1" x14ac:dyDescent="0.3">
      <c r="A23" s="51" t="str">
        <f>IF('C Teams'!$A24="","",'C Teams'!$A24)</f>
        <v>St. Marys White</v>
      </c>
      <c r="B23" s="57" t="str">
        <f>IF('C Teams'!$B24="","",'C Teams'!$B24)</f>
        <v>C-91</v>
      </c>
      <c r="C23" s="66">
        <f>RANK(D23,$D$2:$D45,-1)</f>
        <v>21</v>
      </c>
      <c r="D23" s="53">
        <f t="shared" si="0"/>
        <v>426</v>
      </c>
      <c r="E23" s="68">
        <v>25</v>
      </c>
      <c r="F23" s="56">
        <v>15</v>
      </c>
      <c r="G23" s="56">
        <v>25</v>
      </c>
      <c r="H23" s="56">
        <v>22</v>
      </c>
      <c r="I23" s="56">
        <v>2</v>
      </c>
      <c r="J23" s="56">
        <v>15</v>
      </c>
      <c r="K23" s="56">
        <v>3</v>
      </c>
      <c r="L23" s="56">
        <v>25</v>
      </c>
      <c r="M23" s="56">
        <v>16</v>
      </c>
      <c r="N23" s="56">
        <v>21</v>
      </c>
      <c r="O23" s="56">
        <v>11</v>
      </c>
      <c r="P23" s="56">
        <v>16</v>
      </c>
      <c r="Q23" s="56">
        <v>10</v>
      </c>
      <c r="R23" s="56">
        <v>25</v>
      </c>
      <c r="S23" s="56">
        <v>25</v>
      </c>
      <c r="T23" s="56">
        <v>19</v>
      </c>
      <c r="U23" s="56">
        <v>25</v>
      </c>
      <c r="V23" s="56">
        <v>25</v>
      </c>
      <c r="W23" s="57">
        <v>10</v>
      </c>
      <c r="X23" s="57">
        <v>25</v>
      </c>
      <c r="Y23" s="57">
        <v>25</v>
      </c>
      <c r="Z23" s="57">
        <v>25</v>
      </c>
      <c r="AA23" s="61">
        <v>16</v>
      </c>
    </row>
    <row r="24" spans="1:27" ht="15.75" x14ac:dyDescent="0.25">
      <c r="A24" s="47" t="str">
        <f>IF('C Teams'!$A25="","",'C Teams'!$A25)</f>
        <v>Washougal Black</v>
      </c>
      <c r="B24" s="7" t="str">
        <f>IF('C Teams'!$B25="","",'C Teams'!$B25)</f>
        <v>C-49</v>
      </c>
      <c r="C24" s="71">
        <f>RANK(D24,$D$2:$D47,-1)</f>
        <v>23</v>
      </c>
      <c r="D24" s="49">
        <f t="shared" si="0"/>
        <v>482</v>
      </c>
      <c r="E24" s="69">
        <v>25</v>
      </c>
      <c r="F24" s="58">
        <v>25</v>
      </c>
      <c r="G24" s="58">
        <v>10</v>
      </c>
      <c r="H24" s="58">
        <v>18</v>
      </c>
      <c r="I24" s="58">
        <v>25</v>
      </c>
      <c r="J24" s="58">
        <v>25</v>
      </c>
      <c r="K24" s="58">
        <v>6</v>
      </c>
      <c r="L24" s="58">
        <v>25</v>
      </c>
      <c r="M24" s="58">
        <v>25</v>
      </c>
      <c r="N24" s="58">
        <v>7</v>
      </c>
      <c r="O24" s="58">
        <v>25</v>
      </c>
      <c r="P24" s="58">
        <v>25</v>
      </c>
      <c r="Q24" s="58">
        <v>5</v>
      </c>
      <c r="R24" s="58">
        <v>25</v>
      </c>
      <c r="S24" s="58">
        <v>25</v>
      </c>
      <c r="T24" s="58">
        <v>25</v>
      </c>
      <c r="U24" s="58">
        <v>25</v>
      </c>
      <c r="V24" s="58">
        <v>11</v>
      </c>
      <c r="W24" s="7">
        <v>25</v>
      </c>
      <c r="X24" s="7">
        <v>25</v>
      </c>
      <c r="Y24" s="7">
        <v>25</v>
      </c>
      <c r="Z24" s="7">
        <v>25</v>
      </c>
      <c r="AA24" s="25">
        <v>25</v>
      </c>
    </row>
    <row r="25" spans="1:27" ht="16.5" thickBot="1" x14ac:dyDescent="0.3">
      <c r="A25" s="52" t="str">
        <f>IF('C Teams'!$A26="","",'C Teams'!$A26)</f>
        <v>Washougal Orange</v>
      </c>
      <c r="B25" s="60" t="str">
        <f>IF('C Teams'!$B26="","",'C Teams'!$B26)</f>
        <v>C-1</v>
      </c>
      <c r="C25" s="59">
        <f>RANK(D25,$D$2:$D47,-1)</f>
        <v>10</v>
      </c>
      <c r="D25" s="53">
        <f t="shared" si="0"/>
        <v>255</v>
      </c>
      <c r="E25" s="59">
        <v>3</v>
      </c>
      <c r="F25" s="60">
        <v>20</v>
      </c>
      <c r="G25" s="60">
        <v>18</v>
      </c>
      <c r="H25" s="60">
        <v>12</v>
      </c>
      <c r="I25" s="60">
        <v>13</v>
      </c>
      <c r="J25" s="60">
        <v>7</v>
      </c>
      <c r="K25" s="60">
        <v>1</v>
      </c>
      <c r="L25" s="60">
        <v>9</v>
      </c>
      <c r="M25" s="60">
        <v>6</v>
      </c>
      <c r="N25" s="60">
        <v>10</v>
      </c>
      <c r="O25" s="60">
        <v>2</v>
      </c>
      <c r="P25" s="60">
        <v>4</v>
      </c>
      <c r="Q25" s="60">
        <v>2</v>
      </c>
      <c r="R25" s="60">
        <v>19</v>
      </c>
      <c r="S25" s="60">
        <v>7</v>
      </c>
      <c r="T25" s="60">
        <v>14</v>
      </c>
      <c r="U25" s="60">
        <v>25</v>
      </c>
      <c r="V25" s="60">
        <v>10</v>
      </c>
      <c r="W25" s="60">
        <v>6</v>
      </c>
      <c r="X25" s="60">
        <v>11</v>
      </c>
      <c r="Y25" s="60">
        <v>25</v>
      </c>
      <c r="Z25" s="60">
        <v>6</v>
      </c>
      <c r="AA25" s="62">
        <v>25</v>
      </c>
    </row>
  </sheetData>
  <conditionalFormatting sqref="C2:C25">
    <cfRule type="duplicateValues" dxfId="9" priority="3"/>
    <cfRule type="cellIs" dxfId="8" priority="4" operator="equal">
      <formula>4</formula>
    </cfRule>
    <cfRule type="cellIs" dxfId="7" priority="5" operator="equal">
      <formula>3</formula>
    </cfRule>
    <cfRule type="cellIs" dxfId="6" priority="6" operator="equal">
      <formula>2</formula>
    </cfRule>
    <cfRule type="cellIs" dxfId="5" priority="7" operator="equal">
      <formula>1</formula>
    </cfRule>
  </conditionalFormatting>
  <conditionalFormatting sqref="E2:AA25">
    <cfRule type="cellIs" dxfId="4" priority="8" operator="greaterThan">
      <formula>24</formula>
    </cfRule>
    <cfRule type="cellIs" dxfId="3" priority="9" operator="equal">
      <formula>4</formula>
    </cfRule>
    <cfRule type="cellIs" dxfId="2" priority="10" operator="equal">
      <formula>3</formula>
    </cfRule>
    <cfRule type="cellIs" dxfId="1" priority="11" operator="equal">
      <formula>2</formula>
    </cfRule>
    <cfRule type="cellIs" dxfId="0" priority="12" operator="equal">
      <formula>1</formula>
    </cfRule>
  </conditionalFormatting>
  <pageMargins left="0.7" right="0.7" top="0.75" bottom="0.75" header="0.3" footer="0.3"/>
  <pageSetup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workbookViewId="0">
      <selection activeCell="A12" sqref="A12:XFD12"/>
    </sheetView>
  </sheetViews>
  <sheetFormatPr defaultRowHeight="15" x14ac:dyDescent="0.25"/>
  <cols>
    <col min="1" max="1" width="36.85546875" customWidth="1"/>
    <col min="2" max="4" width="35.7109375" customWidth="1"/>
  </cols>
  <sheetData>
    <row r="1" spans="1:4" ht="16.5" thickBot="1" x14ac:dyDescent="0.3">
      <c r="A1" s="83" t="s">
        <v>10</v>
      </c>
      <c r="B1" s="101">
        <v>3</v>
      </c>
      <c r="C1" s="22">
        <v>2</v>
      </c>
      <c r="D1" s="21">
        <v>1</v>
      </c>
    </row>
    <row r="2" spans="1:4" ht="18" x14ac:dyDescent="0.25">
      <c r="A2" s="84" t="str">
        <f>'C Schedule'!A3</f>
        <v xml:space="preserve">Anatomy &amp; Physiology </v>
      </c>
      <c r="B2" s="102" t="str">
        <f>INDEX('C Teams'!$A$3:'C Teams'!$A$26,MATCH(B$1,'C Score Sheet'!$E$2:'C Score Sheet'!$E$25,0))</f>
        <v>Washougal Orange</v>
      </c>
      <c r="C2" s="93" t="str">
        <f>INDEX('C Teams'!$A$3:'C Teams'!$A$26,MATCH(C$1,'C Score Sheet'!$E$2:'C Score Sheet'!$E$25,0))</f>
        <v>Camas Prime (aka Black)</v>
      </c>
      <c r="D2" s="94" t="str">
        <f>INDEX('C Teams'!$A$3:'C Teams'!$A$26,MATCH(D$1,'C Score Sheet'!$E$2:'C Score Sheet'!$E$25,0))</f>
        <v>Columbia River Gold</v>
      </c>
    </row>
    <row r="3" spans="1:4" ht="18" x14ac:dyDescent="0.25">
      <c r="A3" s="47" t="str">
        <f>'C Schedule'!A4</f>
        <v xml:space="preserve">Astronomy </v>
      </c>
      <c r="B3" s="103" t="str">
        <f>INDEX('C Teams'!$A$3:'C Teams'!$A$26,MATCH(B$1,'C Score Sheet'!$F$2:'C Score Sheet'!$F$25,0))</f>
        <v>Camas Iron Hide (aka Red)</v>
      </c>
      <c r="C3" s="95" t="str">
        <f>INDEX('C Teams'!$A$3:'C Teams'!$A$26,MATCH(C$1,'C Score Sheet'!$F$2:'C Score Sheet'!$F$25,0))</f>
        <v>Camas Prime (aka Black)</v>
      </c>
      <c r="D3" s="96" t="str">
        <f>INDEX('C Teams'!$A$3:'C Teams'!$A$26,MATCH(D$1,'C Score Sheet'!$F$2:'C Score Sheet'!$F$25,0))</f>
        <v>Union Black</v>
      </c>
    </row>
    <row r="4" spans="1:4" ht="18" x14ac:dyDescent="0.25">
      <c r="A4" s="51" t="str">
        <f>'C Schedule'!A5</f>
        <v>Cell Biology</v>
      </c>
      <c r="B4" s="104" t="str">
        <f>INDEX('C Teams'!$A$3:'C Teams'!$A$26,MATCH(B$1,'C Score Sheet'!$G$2:'C Score Sheet'!$G$25,0))</f>
        <v>Camas Prime (aka Black)</v>
      </c>
      <c r="C4" s="97" t="str">
        <f>INDEX('C Teams'!$A$3:'C Teams'!$A$26,MATCH(C$1,'C Score Sheet'!$G$2:'C Score Sheet'!$G$25,0))</f>
        <v>Columbia River Gold</v>
      </c>
      <c r="D4" s="98" t="str">
        <f>INDEX('C Teams'!$A$3:'C Teams'!$A$26,MATCH(D$1,'C Score Sheet'!$G$2:'C Score Sheet'!$G$25,0))</f>
        <v>Columbia River Purple</v>
      </c>
    </row>
    <row r="5" spans="1:4" ht="18" x14ac:dyDescent="0.25">
      <c r="A5" s="47" t="str">
        <f>'C Schedule'!A6</f>
        <v xml:space="preserve">Chemistry Lab </v>
      </c>
      <c r="B5" s="103" t="str">
        <f>INDEX('C Teams'!$A$3:'C Teams'!$A$26,MATCH(B$1,'C Score Sheet'!$H$2:'C Score Sheet'!$H$25,0))</f>
        <v>Union Black</v>
      </c>
      <c r="C5" s="95" t="str">
        <f>INDEX('C Teams'!$A$3:'C Teams'!$A$26,MATCH(C$1,'C Score Sheet'!$H$2:'C Score Sheet'!$H$25,0))</f>
        <v>Columbia River Gold</v>
      </c>
      <c r="D5" s="96" t="str">
        <f>INDEX('C Teams'!$A$3:'C Teams'!$A$26,MATCH(D$1,'C Score Sheet'!$H$2:'C Score Sheet'!$H$25,0))</f>
        <v>Union Red</v>
      </c>
    </row>
    <row r="6" spans="1:4" ht="18" x14ac:dyDescent="0.25">
      <c r="A6" s="51" t="str">
        <f>'C Schedule'!A7</f>
        <v>Compound Machines</v>
      </c>
      <c r="B6" s="104" t="str">
        <f>INDEX('C Teams'!$A$3:'C Teams'!$A$26,MATCH(B$1,'C Score Sheet'!$I$2:'C Score Sheet'!$I$25,0))</f>
        <v>Camas Iron Hide (aka Red)</v>
      </c>
      <c r="C6" s="97" t="str">
        <f>INDEX('C Teams'!$A$3:'C Teams'!$A$26,MATCH(C$1,'C Score Sheet'!$I$2:'C Score Sheet'!$I$25,0))</f>
        <v>St. Marys White</v>
      </c>
      <c r="D6" s="98" t="str">
        <f>INDEX('C Teams'!$A$3:'C Teams'!$A$26,MATCH(D$1,'C Score Sheet'!$I$2:'C Score Sheet'!$I$25,0))</f>
        <v>Camas Prime (aka Black)</v>
      </c>
    </row>
    <row r="7" spans="1:4" ht="18" x14ac:dyDescent="0.25">
      <c r="A7" s="47" t="str">
        <f>'C Schedule'!A8</f>
        <v>Disease Detectives</v>
      </c>
      <c r="B7" s="103" t="str">
        <f>INDEX('C Teams'!$A$3:'C Teams'!$A$26,MATCH(B$1,'C Score Sheet'!$J$2:'C Score Sheet'!$J$25,0))</f>
        <v>Columbia River Purple</v>
      </c>
      <c r="C7" s="95" t="str">
        <f>INDEX('C Teams'!$A$3:'C Teams'!$A$26,MATCH(C$1,'C Score Sheet'!$J$2:'C Score Sheet'!$J$25,0))</f>
        <v>Union Black</v>
      </c>
      <c r="D7" s="96" t="str">
        <f>INDEX('C Teams'!$A$3:'C Teams'!$A$26,MATCH(D$1,'C Score Sheet'!$J$2:'C Score Sheet'!$J$25,0))</f>
        <v>Camas Prime (aka Black)</v>
      </c>
    </row>
    <row r="8" spans="1:4" ht="18" x14ac:dyDescent="0.25">
      <c r="A8" s="51" t="str">
        <f>'C Schedule'!A9</f>
        <v>Dynamic Planet</v>
      </c>
      <c r="B8" s="104" t="str">
        <f>INDEX('C Teams'!$A$3:'C Teams'!$A$26,MATCH(B$1,'C Score Sheet'!$K$2:'C Score Sheet'!$K$25,0))</f>
        <v>St. Marys White</v>
      </c>
      <c r="C8" s="97" t="str">
        <f>INDEX('C Teams'!$A$3:'C Teams'!$A$26,MATCH(C$1,'C Score Sheet'!$K$2:'C Score Sheet'!$K$25,0))</f>
        <v>Union Black</v>
      </c>
      <c r="D8" s="98" t="str">
        <f>INDEX('C Teams'!$A$3:'C Teams'!$A$26,MATCH(D$1,'C Score Sheet'!$K$2:'C Score Sheet'!$K$25,0))</f>
        <v>Washougal Orange</v>
      </c>
    </row>
    <row r="9" spans="1:4" ht="18" x14ac:dyDescent="0.25">
      <c r="A9" s="47" t="str">
        <f>'C Schedule'!A10</f>
        <v>Entomology</v>
      </c>
      <c r="B9" s="103" t="str">
        <f>INDEX('C Teams'!$A$3:'C Teams'!$A$26,MATCH(B$1,'C Score Sheet'!$L$2:'C Score Sheet'!$L$25,0))</f>
        <v>Bothell White</v>
      </c>
      <c r="C9" s="95" t="str">
        <f>INDEX('C Teams'!$A$3:'C Teams'!$A$26,MATCH(C$1,'C Score Sheet'!$L$2:'C Score Sheet'!$L$25,0))</f>
        <v>Union Red</v>
      </c>
      <c r="D9" s="96" t="str">
        <f>INDEX('C Teams'!$A$3:'C Teams'!$A$26,MATCH(D$1,'C Score Sheet'!$L$2:'C Score Sheet'!$L$25,0))</f>
        <v>Union Black</v>
      </c>
    </row>
    <row r="10" spans="1:4" ht="18" x14ac:dyDescent="0.25">
      <c r="A10" s="51" t="str">
        <f>'C Schedule'!A11</f>
        <v>Experimental Design</v>
      </c>
      <c r="B10" s="104" t="str">
        <f>INDEX('C Teams'!$A$3:'C Teams'!$A$26,MATCH(B$1,'C Score Sheet'!$M$2:'C Score Sheet'!$M$25,0))</f>
        <v>Bothell Blue</v>
      </c>
      <c r="C10" s="97" t="str">
        <f>INDEX('C Teams'!$A$3:'C Teams'!$A$26,MATCH(C$1,'C Score Sheet'!$M$2:'C Score Sheet'!$M$25,0))</f>
        <v>Camas Iron Hide (aka Red)</v>
      </c>
      <c r="D10" s="98" t="str">
        <f>INDEX('C Teams'!$A$3:'C Teams'!$A$26,MATCH(D$1,'C Score Sheet'!$M$2:'C Score Sheet'!$M$25,0))</f>
        <v>Aviation Varsity 1</v>
      </c>
    </row>
    <row r="11" spans="1:4" ht="18" x14ac:dyDescent="0.25">
      <c r="A11" s="47" t="str">
        <f>'C Schedule'!A12</f>
        <v>Forensics</v>
      </c>
      <c r="B11" s="103" t="str">
        <f>INDEX('C Teams'!$A$3:'C Teams'!$A$26,MATCH(B$1,'C Score Sheet'!$N$2:'C Score Sheet'!$N$25,0))</f>
        <v>Camas Prime (aka Black)</v>
      </c>
      <c r="C11" s="95" t="str">
        <f>INDEX('C Teams'!$A$3:'C Teams'!$A$26,MATCH(C$1,'C Score Sheet'!$N$2:'C Score Sheet'!$N$25,0))</f>
        <v>Mt. View Blue</v>
      </c>
      <c r="D11" s="96" t="str">
        <f>INDEX('C Teams'!$A$3:'C Teams'!$A$26,MATCH(D$1,'C Score Sheet'!$N$2:'C Score Sheet'!$N$25,0))</f>
        <v>Union Red</v>
      </c>
    </row>
    <row r="12" spans="1:4" ht="18" x14ac:dyDescent="0.25">
      <c r="A12" s="51" t="str">
        <f>'C Schedule'!A13</f>
        <v>Fossils</v>
      </c>
      <c r="B12" s="104" t="str">
        <f>INDEX('C Teams'!$A$3:'C Teams'!$A$26,MATCH(B$1,'C Score Sheet'!$O$2:'C Score Sheet'!$O$25,0))</f>
        <v>Aviation Varsity 3</v>
      </c>
      <c r="C12" s="97" t="str">
        <f>INDEX('C Teams'!$A$3:'C Teams'!$A$26,MATCH(C$1,'C Score Sheet'!$O$2:'C Score Sheet'!$O$25,0))</f>
        <v>Washougal Orange</v>
      </c>
      <c r="D12" s="98" t="str">
        <f>INDEX('C Teams'!$A$3:'C Teams'!$A$26,MATCH(D$1,'C Score Sheet'!$O$2:'C Score Sheet'!$O$25,0))</f>
        <v>Aviation Varsity 1</v>
      </c>
    </row>
    <row r="13" spans="1:4" ht="18" x14ac:dyDescent="0.25">
      <c r="A13" s="47" t="str">
        <f>'C Schedule'!A14</f>
        <v>GeoLogic Mapping</v>
      </c>
      <c r="B13" s="103" t="str">
        <f>INDEX('C Teams'!$A$3:'C Teams'!$A$26,MATCH(B$1,'C Score Sheet'!$P$2:'C Score Sheet'!$P$25,0))</f>
        <v>Bothell White</v>
      </c>
      <c r="C13" s="95" t="str">
        <f>INDEX('C Teams'!$A$3:'C Teams'!$A$26,MATCH(C$1,'C Score Sheet'!$P$2:'C Score Sheet'!$P$25,0))</f>
        <v>Bothell Blue</v>
      </c>
      <c r="D13" s="96" t="str">
        <f>INDEX('C Teams'!$A$3:'C Teams'!$A$26,MATCH(D$1,'C Score Sheet'!$P$2:'C Score Sheet'!$P$25,0))</f>
        <v>Aviation Varsity 1</v>
      </c>
    </row>
    <row r="14" spans="1:4" ht="18" x14ac:dyDescent="0.25">
      <c r="A14" s="51" t="str">
        <f>'C Schedule'!A15</f>
        <v>Green Generation</v>
      </c>
      <c r="B14" s="104" t="str">
        <f>INDEX('C Teams'!$A$3:'C Teams'!$A$26,MATCH(B$1,'C Score Sheet'!$Q$2:'C Score Sheet'!$Q$25,0))</f>
        <v>Bothell Blue</v>
      </c>
      <c r="C14" s="97" t="str">
        <f>INDEX('C Teams'!$A$3:'C Teams'!$A$26,MATCH(C$1,'C Score Sheet'!$Q$2:'C Score Sheet'!$Q$25,0))</f>
        <v>Washougal Orange</v>
      </c>
      <c r="D14" s="98" t="str">
        <f>INDEX('C Teams'!$A$3:'C Teams'!$A$26,MATCH(D$1,'C Score Sheet'!$Q$2:'C Score Sheet'!$Q$25,0))</f>
        <v>Mt. View Blue</v>
      </c>
    </row>
    <row r="15" spans="1:4" ht="18" x14ac:dyDescent="0.25">
      <c r="A15" s="47" t="str">
        <f>'C Schedule'!A16</f>
        <v>It's About Time</v>
      </c>
      <c r="B15" s="103" t="str">
        <f>INDEX('C Teams'!$A$3:'C Teams'!$A$26,MATCH(B$1,'C Score Sheet'!$R$2:'C Score Sheet'!$R$25,0))</f>
        <v>Mt. View Blue</v>
      </c>
      <c r="C15" s="95" t="str">
        <f>INDEX('C Teams'!$A$3:'C Teams'!$A$26,MATCH(C$1,'C Score Sheet'!$R$2:'C Score Sheet'!$R$25,0))</f>
        <v>Aviation Varsity 2</v>
      </c>
      <c r="D15" s="96" t="str">
        <f>INDEX('C Teams'!$A$3:'C Teams'!$A$26,MATCH(D$1,'C Score Sheet'!$R$2:'C Score Sheet'!$R$25,0))</f>
        <v>Columbia River Gold</v>
      </c>
    </row>
    <row r="16" spans="1:4" ht="18" x14ac:dyDescent="0.25">
      <c r="A16" s="51" t="str">
        <f>'C Schedule'!A17</f>
        <v>Technical Problem Solving</v>
      </c>
      <c r="B16" s="104" t="str">
        <f>INDEX('C Teams'!$A$3:'C Teams'!$A$26,MATCH(B$1,'C Score Sheet'!$S$2:'C Score Sheet'!$S$25,0))</f>
        <v>Aviation Varsity 1</v>
      </c>
      <c r="C16" s="97" t="str">
        <f>INDEX('C Teams'!$A$3:'C Teams'!$A$26,MATCH(C$1,'C Score Sheet'!$S$2:'C Score Sheet'!$S$25,0))</f>
        <v>Columbia River Purple</v>
      </c>
      <c r="D16" s="98" t="str">
        <f>INDEX('C Teams'!$A$3:'C Teams'!$A$26,MATCH(D$1,'C Score Sheet'!$S$2:'C Score Sheet'!$S$25,0))</f>
        <v>Camas Iron Hide (aka Red)</v>
      </c>
    </row>
    <row r="17" spans="1:4" ht="18" x14ac:dyDescent="0.25">
      <c r="A17" s="47" t="str">
        <f>'C Schedule'!A18</f>
        <v>Write It, Do It</v>
      </c>
      <c r="B17" s="103" t="str">
        <f>INDEX('C Teams'!$A$3:'C Teams'!$A$26,MATCH(B$1,'C Score Sheet'!$T$2:'C Score Sheet'!$T$25,0))</f>
        <v>St. Marys Blue</v>
      </c>
      <c r="C17" s="95" t="str">
        <f>INDEX('C Teams'!$A$3:'C Teams'!$A$26,MATCH(C$1,'C Score Sheet'!$T$2:'C Score Sheet'!$T$25,0))</f>
        <v>Aviation Varsity 1</v>
      </c>
      <c r="D17" s="96" t="str">
        <f>INDEX('C Teams'!$A$3:'C Teams'!$A$26,MATCH(D$1,'C Score Sheet'!$T$2:'C Score Sheet'!$T$25,0))</f>
        <v>Camas Prime (aka Black)</v>
      </c>
    </row>
    <row r="18" spans="1:4" ht="18" x14ac:dyDescent="0.25">
      <c r="A18" s="51" t="str">
        <f>'C Schedule'!A19</f>
        <v>Air Trajectory</v>
      </c>
      <c r="B18" s="104" t="str">
        <f>INDEX('C Teams'!$A$3:'C Teams'!$A$26,MATCH(B$1,'C Score Sheet'!$U$2:'C Score Sheet'!$U$25,0))</f>
        <v>SGC Homeschoolers</v>
      </c>
      <c r="C18" s="97" t="str">
        <f>INDEX('C Teams'!$A$3:'C Teams'!$A$26,MATCH(C$1,'C Score Sheet'!$U$2:'C Score Sheet'!$U$25,0))</f>
        <v>Bothell Blue</v>
      </c>
      <c r="D18" s="98" t="str">
        <f>INDEX('C Teams'!$A$3:'C Teams'!$A$26,MATCH(D$1,'C Score Sheet'!$U$2:'C Score Sheet'!$U$25,0))</f>
        <v>Aviation Varsity 1</v>
      </c>
    </row>
    <row r="19" spans="1:4" ht="18" x14ac:dyDescent="0.25">
      <c r="A19" s="47" t="str">
        <f>'C Schedule'!A20</f>
        <v xml:space="preserve">Protein Modeling </v>
      </c>
      <c r="B19" s="103" t="str">
        <f>INDEX('C Teams'!$A$3:'C Teams'!$A$26,MATCH(B$1,'C Score Sheet'!$V$2:'C Score Sheet'!$V$25,0))</f>
        <v>Union Black</v>
      </c>
      <c r="C19" s="95" t="str">
        <f>INDEX('C Teams'!$A$3:'C Teams'!$A$26,MATCH(C$1,'C Score Sheet'!$V$2:'C Score Sheet'!$V$25,0))</f>
        <v>Camas Prime (aka Black)</v>
      </c>
      <c r="D19" s="96" t="str">
        <f>INDEX('C Teams'!$A$3:'C Teams'!$A$26,MATCH(D$1,'C Score Sheet'!$V$2:'C Score Sheet'!$V$25,0))</f>
        <v>Bothell Blue</v>
      </c>
    </row>
    <row r="20" spans="1:4" ht="18" x14ac:dyDescent="0.25">
      <c r="A20" s="51" t="str">
        <f>'C Schedule'!A21</f>
        <v>Bridge Building</v>
      </c>
      <c r="B20" s="104" t="str">
        <f>INDEX('C Teams'!$A$3:'C Teams'!$A$26,MATCH(B$1,'C Score Sheet'!$W$2:'C Score Sheet'!$W$25,0))</f>
        <v>Bothell Blue</v>
      </c>
      <c r="C20" s="97" t="str">
        <f>INDEX('C Teams'!$A$3:'C Teams'!$A$26,MATCH(C$1,'C Score Sheet'!$W$2:'C Score Sheet'!$W$25,0))</f>
        <v>St. Marys Blue</v>
      </c>
      <c r="D20" s="98" t="str">
        <f>INDEX('C Teams'!$A$3:'C Teams'!$A$26,MATCH(D$1,'C Score Sheet'!$W$2:'C Score Sheet'!$W$25,0))</f>
        <v>Camas Prime (aka Black)</v>
      </c>
    </row>
    <row r="21" spans="1:4" ht="18" x14ac:dyDescent="0.25">
      <c r="A21" s="47" t="str">
        <f>'C Schedule'!A22</f>
        <v>Bungee Drop</v>
      </c>
      <c r="B21" s="103" t="str">
        <f>INDEX('C Teams'!$A$3:'C Teams'!$A$26,MATCH(B$1,'C Score Sheet'!$X$2:'C Score Sheet'!$X$25,0))</f>
        <v>Union Red</v>
      </c>
      <c r="C21" s="95" t="str">
        <f>INDEX('C Teams'!$A$3:'C Teams'!$A$26,MATCH(C$1,'C Score Sheet'!$X$2:'C Score Sheet'!$X$25,0))</f>
        <v>Camas Iron Hide (aka Red)</v>
      </c>
      <c r="D21" s="96" t="str">
        <f>INDEX('C Teams'!$A$3:'C Teams'!$A$26,MATCH(D$1,'C Score Sheet'!$X$2:'C Score Sheet'!$X$25,0))</f>
        <v>Aviation Varsity 1</v>
      </c>
    </row>
    <row r="22" spans="1:4" ht="18" x14ac:dyDescent="0.25">
      <c r="A22" s="51" t="str">
        <f>'C Schedule'!A23</f>
        <v>Mission Possible</v>
      </c>
      <c r="B22" s="104" t="str">
        <f>INDEX('C Teams'!$A$3:'C Teams'!$A$26,MATCH(B$1,'C Score Sheet'!$Y$2:'C Score Sheet'!$Y$25,0))</f>
        <v>Bothell Blue</v>
      </c>
      <c r="C22" s="97" t="str">
        <f>INDEX('C Teams'!$A$3:'C Teams'!$A$26,MATCH(C$1,'C Score Sheet'!$Y$2:'C Score Sheet'!$Y$25,0))</f>
        <v>Aviation Varsity 2</v>
      </c>
      <c r="D22" s="98" t="str">
        <f>INDEX('C Teams'!$A$3:'C Teams'!$A$26,MATCH(D$1,'C Score Sheet'!$Y$2:'C Score Sheet'!$Y$25,0))</f>
        <v>Columbia River Purple</v>
      </c>
    </row>
    <row r="23" spans="1:4" ht="18" x14ac:dyDescent="0.25">
      <c r="A23" s="47" t="str">
        <f>'C Schedule'!A24</f>
        <v>Scrambler</v>
      </c>
      <c r="B23" s="103" t="str">
        <f>INDEX('C Teams'!$A$3:'C Teams'!$A$26,MATCH(B$1,'C Score Sheet'!$Z$2:'C Score Sheet'!$Z$25,0))</f>
        <v>Bothell Blue</v>
      </c>
      <c r="C23" s="95" t="str">
        <f>INDEX('C Teams'!$A$3:'C Teams'!$A$26,MATCH(C$1,'C Score Sheet'!$Z$2:'C Score Sheet'!$Z$25,0))</f>
        <v>Camas Prime (aka Black)</v>
      </c>
      <c r="D23" s="96" t="str">
        <f>INDEX('C Teams'!$A$3:'C Teams'!$A$26,MATCH(D$1,'C Score Sheet'!$Z$2:'C Score Sheet'!$Z$25,0))</f>
        <v>SGC Homeschoolers</v>
      </c>
    </row>
    <row r="24" spans="1:4" ht="18.75" thickBot="1" x14ac:dyDescent="0.3">
      <c r="A24" s="52" t="str">
        <f>'C Schedule'!A25</f>
        <v>Wright Stuff</v>
      </c>
      <c r="B24" s="105" t="str">
        <f>INDEX('C Teams'!$A$3:'C Teams'!$A$26,MATCH(B$1,'C Score Sheet'!$AA$2:'C Score Sheet'!$AA$25,0))</f>
        <v>Bothell White</v>
      </c>
      <c r="C24" s="99" t="str">
        <f>INDEX('C Teams'!$A$3:'C Teams'!$A$26,MATCH(C$1,'C Score Sheet'!$AA$2:'C Score Sheet'!$AA$25,0))</f>
        <v>Bothell Blue</v>
      </c>
      <c r="D24" s="100" t="str">
        <f>INDEX('C Teams'!$A$3:'C Teams'!$A$26,MATCH(D$1,'C Score Sheet'!$AA$2:'C Score Sheet'!$AA$25,0))</f>
        <v>Camas Prime (aka Black)</v>
      </c>
    </row>
    <row r="25" spans="1:4" ht="15.75" x14ac:dyDescent="0.25">
      <c r="A25" s="63"/>
    </row>
    <row r="26" spans="1:4" ht="15.75" x14ac:dyDescent="0.25">
      <c r="A26" s="63"/>
    </row>
    <row r="27" spans="1:4" ht="15.75" x14ac:dyDescent="0.25">
      <c r="A27" s="63"/>
    </row>
    <row r="28" spans="1:4" ht="15.75" x14ac:dyDescent="0.25">
      <c r="A28" s="63"/>
    </row>
    <row r="29" spans="1:4" ht="15.75" x14ac:dyDescent="0.25">
      <c r="A29" s="63"/>
    </row>
    <row r="30" spans="1:4" ht="15.75" x14ac:dyDescent="0.25">
      <c r="A30" s="63"/>
    </row>
    <row r="31" spans="1:4" ht="15.75" x14ac:dyDescent="0.25">
      <c r="A31" s="63"/>
    </row>
    <row r="32" spans="1:4" ht="15.75" x14ac:dyDescent="0.25">
      <c r="A32" s="63"/>
    </row>
    <row r="33" spans="1:1" ht="15.75" x14ac:dyDescent="0.25">
      <c r="A33" s="63"/>
    </row>
    <row r="34" spans="1:1" x14ac:dyDescent="0.25">
      <c r="A34" s="41"/>
    </row>
  </sheetData>
  <pageMargins left="0.7" right="0.7" top="0.75" bottom="0.75" header="0.3" footer="0.3"/>
  <pageSetup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topLeftCell="A4" workbookViewId="0">
      <selection activeCell="I16" sqref="I16"/>
    </sheetView>
  </sheetViews>
  <sheetFormatPr defaultRowHeight="14.25" x14ac:dyDescent="0.2"/>
  <cols>
    <col min="1" max="1" width="7.28515625" style="9" customWidth="1"/>
    <col min="2" max="2" width="8.140625" style="9" customWidth="1"/>
    <col min="3" max="3" width="36.28515625" style="9" customWidth="1"/>
    <col min="4" max="4" width="20" style="9" bestFit="1" customWidth="1"/>
    <col min="5" max="5" width="9.140625" style="9" customWidth="1"/>
    <col min="6" max="6" width="9.5703125" style="9" customWidth="1"/>
    <col min="7" max="9" width="9.140625" style="9"/>
    <col min="10" max="10" width="30.28515625" style="9" hidden="1" customWidth="1"/>
    <col min="11" max="11" width="4.140625" style="9" hidden="1" customWidth="1"/>
    <col min="12" max="12" width="7.5703125" style="9" hidden="1" customWidth="1"/>
    <col min="13" max="13" width="3.5703125" style="9" hidden="1" customWidth="1"/>
    <col min="14" max="14" width="13.42578125" style="9" hidden="1" customWidth="1"/>
    <col min="15" max="15" width="3.42578125" style="9" hidden="1" customWidth="1"/>
    <col min="16" max="16" width="13.140625" style="9" hidden="1" customWidth="1"/>
    <col min="17" max="17" width="3.42578125" style="9" hidden="1" customWidth="1"/>
    <col min="18" max="18" width="0" style="9" hidden="1" customWidth="1"/>
    <col min="19" max="16384" width="9.140625" style="9"/>
  </cols>
  <sheetData>
    <row r="1" spans="1:18" ht="30" customHeight="1" x14ac:dyDescent="0.2">
      <c r="A1" s="118" t="s">
        <v>13</v>
      </c>
      <c r="B1" s="113"/>
      <c r="C1" s="119"/>
      <c r="D1" s="112" t="str">
        <f>'C Schedule'!A1</f>
        <v>2015 Camas C Invitational</v>
      </c>
      <c r="E1" s="113"/>
      <c r="F1" s="114"/>
      <c r="J1" s="9" t="s">
        <v>23</v>
      </c>
      <c r="K1" s="9">
        <f>'C Teams'!A29</f>
        <v>24</v>
      </c>
      <c r="L1" s="9" t="s">
        <v>24</v>
      </c>
      <c r="M1" s="9">
        <f>K1+1</f>
        <v>25</v>
      </c>
      <c r="N1" s="9" t="s">
        <v>25</v>
      </c>
      <c r="O1" s="9">
        <f>K1+2</f>
        <v>26</v>
      </c>
      <c r="P1" s="9" t="s">
        <v>26</v>
      </c>
      <c r="Q1" s="9">
        <f>K1+5</f>
        <v>29</v>
      </c>
      <c r="R1" s="9" t="s">
        <v>27</v>
      </c>
    </row>
    <row r="2" spans="1:18" s="8" customFormat="1" ht="28.5" customHeight="1" x14ac:dyDescent="0.3">
      <c r="A2" s="120"/>
      <c r="B2" s="121"/>
      <c r="C2" s="122"/>
      <c r="D2" s="123" t="s">
        <v>51</v>
      </c>
      <c r="E2" s="124"/>
      <c r="F2" s="125"/>
      <c r="J2" s="9" t="s">
        <v>28</v>
      </c>
      <c r="K2" s="9" t="str">
        <f>TEXT(K1,"##")</f>
        <v>24</v>
      </c>
      <c r="L2" s="9" t="s">
        <v>24</v>
      </c>
      <c r="M2" s="9" t="str">
        <f>TEXT(M1,"##")</f>
        <v>25</v>
      </c>
      <c r="N2" s="9" t="s">
        <v>25</v>
      </c>
      <c r="O2" s="9" t="str">
        <f>TEXT(O1,"##")</f>
        <v>26</v>
      </c>
      <c r="P2" s="9" t="s">
        <v>26</v>
      </c>
      <c r="Q2" s="9" t="str">
        <f>TEXT(Q1,"##")</f>
        <v>29</v>
      </c>
      <c r="R2" s="9" t="s">
        <v>27</v>
      </c>
    </row>
    <row r="3" spans="1:18" ht="30.75" customHeight="1" x14ac:dyDescent="0.2">
      <c r="A3" s="109" t="s">
        <v>14</v>
      </c>
      <c r="B3" s="110"/>
      <c r="C3" s="111"/>
      <c r="D3" s="115" t="s">
        <v>15</v>
      </c>
      <c r="E3" s="116"/>
      <c r="F3" s="117"/>
    </row>
    <row r="4" spans="1:18" ht="63" customHeight="1" thickBot="1" x14ac:dyDescent="0.25">
      <c r="A4" s="106" t="str">
        <f>CONCATENATE(J6,J4)</f>
        <v>Participation Codes: P = Participating but no score, NS = No show, 
Note: Blank = none or Tier 1, T2 = Tier 2 (or 3, or more), TB+ = Tiebreaker win, TB- =Tiebreaker lose, 
          DQ = Disqualification, DE = Ethics violation
Rank: Participating = 1 through 24, NS =25 (N+1), DQ =26 (N+2), DE = 29 (N+5)</v>
      </c>
      <c r="B4" s="107"/>
      <c r="C4" s="107"/>
      <c r="D4" s="107"/>
      <c r="E4" s="107"/>
      <c r="F4" s="108"/>
      <c r="J4" s="9" t="str">
        <f>CONCATENATE(J2,K2,L2,M2,N2,O2,P2,Q2,R2)</f>
        <v>Rank: Participating = 1 through 24, NS =25 (N+1), DQ =26 (N+2), DE = 29 (N+5)</v>
      </c>
    </row>
    <row r="5" spans="1:18" ht="32.1" customHeight="1" thickBot="1" x14ac:dyDescent="0.25">
      <c r="A5" s="11" t="s">
        <v>9</v>
      </c>
      <c r="B5" s="12" t="s">
        <v>8</v>
      </c>
      <c r="C5" s="12" t="s">
        <v>11</v>
      </c>
      <c r="D5" s="13" t="s">
        <v>16</v>
      </c>
      <c r="E5" s="12" t="s">
        <v>12</v>
      </c>
      <c r="F5" s="14" t="s">
        <v>7</v>
      </c>
    </row>
    <row r="6" spans="1:18" ht="21.95" customHeight="1" x14ac:dyDescent="0.2">
      <c r="A6" s="86" t="str">
        <f>IF('C Teams'!C3="","",'C Teams'!C3)</f>
        <v>X</v>
      </c>
      <c r="B6" s="87" t="str">
        <f>IF('C Teams'!B3="","",'C Teams'!B3)</f>
        <v>C-9</v>
      </c>
      <c r="C6" s="87" t="str">
        <f>IF('C Teams'!A3="","",'C Teams'!A3)</f>
        <v>Bothell Blue</v>
      </c>
      <c r="D6" s="88"/>
      <c r="E6" s="88"/>
      <c r="F6" s="89"/>
      <c r="J6" s="106" t="s">
        <v>29</v>
      </c>
      <c r="K6" s="107"/>
      <c r="L6" s="107"/>
      <c r="M6" s="107"/>
      <c r="N6" s="107"/>
      <c r="O6" s="108"/>
    </row>
    <row r="7" spans="1:18" ht="21.95" customHeight="1" x14ac:dyDescent="0.2">
      <c r="A7" s="17" t="str">
        <f>IF('C Teams'!C4="","",'C Teams'!C4)</f>
        <v>X</v>
      </c>
      <c r="B7" s="15" t="str">
        <f>IF('C Teams'!B4="","",'C Teams'!B4)</f>
        <v>C-10</v>
      </c>
      <c r="C7" s="15" t="str">
        <f>IF('C Teams'!A4="","",'C Teams'!A4)</f>
        <v>Bothell White</v>
      </c>
      <c r="D7" s="16"/>
      <c r="E7" s="16"/>
      <c r="F7" s="18"/>
    </row>
    <row r="8" spans="1:18" ht="21.95" customHeight="1" x14ac:dyDescent="0.2">
      <c r="A8" s="17" t="str">
        <f>IF('C Teams'!C5="","",'C Teams'!C5)</f>
        <v>X</v>
      </c>
      <c r="B8" s="15" t="str">
        <f>IF('C Teams'!B5="","",'C Teams'!B5)</f>
        <v>C-11</v>
      </c>
      <c r="C8" s="15" t="str">
        <f>IF('C Teams'!A5="","",'C Teams'!A5)</f>
        <v>Columbia River Gold</v>
      </c>
      <c r="D8" s="16"/>
      <c r="E8" s="16"/>
      <c r="F8" s="18"/>
    </row>
    <row r="9" spans="1:18" ht="21.95" customHeight="1" x14ac:dyDescent="0.2">
      <c r="A9" s="17" t="str">
        <f>IF('C Teams'!C6="","",'C Teams'!C6)</f>
        <v>X</v>
      </c>
      <c r="B9" s="15" t="str">
        <f>IF('C Teams'!B6="","",'C Teams'!B6)</f>
        <v>C-12</v>
      </c>
      <c r="C9" s="15" t="str">
        <f>IF('C Teams'!A6="","",'C Teams'!A6)</f>
        <v>Columbia River Purple</v>
      </c>
      <c r="D9" s="16"/>
      <c r="E9" s="16"/>
      <c r="F9" s="18"/>
    </row>
    <row r="10" spans="1:18" ht="21.95" customHeight="1" x14ac:dyDescent="0.2">
      <c r="A10" s="17" t="str">
        <f>IF('C Teams'!C7="","",'C Teams'!C7)</f>
        <v>X</v>
      </c>
      <c r="B10" s="15" t="str">
        <f>IF('C Teams'!B7="","",'C Teams'!B7)</f>
        <v>C-40</v>
      </c>
      <c r="C10" s="15" t="str">
        <f>IF('C Teams'!A7="","",'C Teams'!A7)</f>
        <v>Columbia River White</v>
      </c>
      <c r="D10" s="16"/>
      <c r="E10" s="16"/>
      <c r="F10" s="18"/>
    </row>
    <row r="11" spans="1:18" ht="21.95" customHeight="1" x14ac:dyDescent="0.2">
      <c r="A11" s="17" t="str">
        <f>IF('C Teams'!C8="","",'C Teams'!C8)</f>
        <v>X</v>
      </c>
      <c r="B11" s="15" t="str">
        <f>IF('C Teams'!B8="","",'C Teams'!B8)</f>
        <v>C-30</v>
      </c>
      <c r="C11" s="15" t="str">
        <f>IF('C Teams'!A8="","",'C Teams'!A8)</f>
        <v>HeLa Phoenix</v>
      </c>
      <c r="D11" s="16"/>
      <c r="E11" s="16"/>
      <c r="F11" s="18"/>
    </row>
    <row r="12" spans="1:18" ht="21.95" customHeight="1" x14ac:dyDescent="0.2">
      <c r="A12" s="17" t="str">
        <f>IF('C Teams'!C9="","",'C Teams'!C9)</f>
        <v>X</v>
      </c>
      <c r="B12" s="15" t="str">
        <f>IF('C Teams'!B9="","",'C Teams'!B9)</f>
        <v>C-35</v>
      </c>
      <c r="C12" s="15" t="str">
        <f>IF('C Teams'!A9="","",'C Teams'!A9)</f>
        <v>Mt. View Blue</v>
      </c>
      <c r="D12" s="16"/>
      <c r="E12" s="16"/>
      <c r="F12" s="18"/>
    </row>
    <row r="13" spans="1:18" ht="21.95" customHeight="1" x14ac:dyDescent="0.2">
      <c r="A13" s="17" t="str">
        <f>IF('C Teams'!C10="","",'C Teams'!C10)</f>
        <v>X</v>
      </c>
      <c r="B13" s="15" t="str">
        <f>IF('C Teams'!B10="","",'C Teams'!B10)</f>
        <v>C-36</v>
      </c>
      <c r="C13" s="15" t="str">
        <f>IF('C Teams'!A10="","",'C Teams'!A10)</f>
        <v>Mt. View Green</v>
      </c>
      <c r="D13" s="16"/>
      <c r="E13" s="16"/>
      <c r="F13" s="18"/>
    </row>
    <row r="14" spans="1:18" ht="21.95" customHeight="1" x14ac:dyDescent="0.2">
      <c r="A14" s="17" t="str">
        <f>IF('C Teams'!C11="","",'C Teams'!C11)</f>
        <v>X</v>
      </c>
      <c r="B14" s="15" t="str">
        <f>IF('C Teams'!B11="","",'C Teams'!B11)</f>
        <v>C-50</v>
      </c>
      <c r="C14" s="15" t="str">
        <f>IF('C Teams'!A11="","",'C Teams'!A11)</f>
        <v>Union Red</v>
      </c>
      <c r="D14" s="16"/>
      <c r="E14" s="16"/>
      <c r="F14" s="18"/>
    </row>
    <row r="15" spans="1:18" ht="21.95" customHeight="1" x14ac:dyDescent="0.2">
      <c r="A15" s="17" t="str">
        <f>IF('C Teams'!C12="","",'C Teams'!C12)</f>
        <v>X</v>
      </c>
      <c r="B15" s="15" t="str">
        <f>IF('C Teams'!B12="","",'C Teams'!B12)</f>
        <v>C-37</v>
      </c>
      <c r="C15" s="15" t="str">
        <f>IF('C Teams'!A12="","",'C Teams'!A12)</f>
        <v>Union Black</v>
      </c>
      <c r="D15" s="16"/>
      <c r="E15" s="16"/>
      <c r="F15" s="18"/>
    </row>
    <row r="16" spans="1:18" ht="21.95" customHeight="1" x14ac:dyDescent="0.2">
      <c r="A16" s="17" t="str">
        <f>IF('C Teams'!C13="","",'C Teams'!C13)</f>
        <v xml:space="preserve">X </v>
      </c>
      <c r="B16" s="15" t="str">
        <f>IF('C Teams'!B13="","",'C Teams'!B13)</f>
        <v>C-34</v>
      </c>
      <c r="C16" s="15" t="str">
        <f>IF('C Teams'!A13="","",'C Teams'!A13)</f>
        <v>Seton</v>
      </c>
      <c r="D16" s="16"/>
      <c r="E16" s="16"/>
      <c r="F16" s="18"/>
    </row>
    <row r="17" spans="1:6" ht="21.95" customHeight="1" x14ac:dyDescent="0.2">
      <c r="A17" s="17" t="str">
        <f>IF('C Teams'!C14="","",'C Teams'!C14)</f>
        <v>Y</v>
      </c>
      <c r="B17" s="15" t="str">
        <f>IF('C Teams'!B14="","",'C Teams'!B14)</f>
        <v>C-6</v>
      </c>
      <c r="C17" s="15" t="str">
        <f>IF('C Teams'!A14="","",'C Teams'!A14)</f>
        <v>Aviation JV 1</v>
      </c>
      <c r="D17" s="16"/>
      <c r="E17" s="16"/>
      <c r="F17" s="18"/>
    </row>
    <row r="18" spans="1:6" ht="21.95" customHeight="1" x14ac:dyDescent="0.2">
      <c r="A18" s="17" t="str">
        <f>IF('C Teams'!C15="","",'C Teams'!C15)</f>
        <v>Y</v>
      </c>
      <c r="B18" s="15" t="str">
        <f>IF('C Teams'!B15="","",'C Teams'!B15)</f>
        <v>C-7</v>
      </c>
      <c r="C18" s="15" t="str">
        <f>IF('C Teams'!A15="","",'C Teams'!A15)</f>
        <v>Aviation JV 2</v>
      </c>
      <c r="D18" s="16"/>
      <c r="E18" s="16"/>
      <c r="F18" s="18"/>
    </row>
    <row r="19" spans="1:6" ht="21.95" customHeight="1" x14ac:dyDescent="0.2">
      <c r="A19" s="17" t="str">
        <f>IF('C Teams'!C16="","",'C Teams'!C16)</f>
        <v>Y</v>
      </c>
      <c r="B19" s="15" t="str">
        <f>IF('C Teams'!B16="","",'C Teams'!B16)</f>
        <v>C-3</v>
      </c>
      <c r="C19" s="15" t="str">
        <f>IF('C Teams'!A16="","",'C Teams'!A16)</f>
        <v>Aviation Varsity 1</v>
      </c>
      <c r="D19" s="16"/>
      <c r="E19" s="16"/>
      <c r="F19" s="18"/>
    </row>
    <row r="20" spans="1:6" ht="21.95" customHeight="1" x14ac:dyDescent="0.2">
      <c r="A20" s="17" t="str">
        <f>IF('C Teams'!C17="","",'C Teams'!C17)</f>
        <v>Y</v>
      </c>
      <c r="B20" s="15" t="str">
        <f>IF('C Teams'!B17="","",'C Teams'!B17)</f>
        <v xml:space="preserve">C-4 </v>
      </c>
      <c r="C20" s="15" t="str">
        <f>IF('C Teams'!A17="","",'C Teams'!A17)</f>
        <v>Aviation Varsity 2</v>
      </c>
      <c r="D20" s="16"/>
      <c r="E20" s="16"/>
      <c r="F20" s="18"/>
    </row>
    <row r="21" spans="1:6" ht="21.95" customHeight="1" x14ac:dyDescent="0.2">
      <c r="A21" s="17" t="str">
        <f>IF('C Teams'!C18="","",'C Teams'!C18)</f>
        <v>Y</v>
      </c>
      <c r="B21" s="15" t="str">
        <f>IF('C Teams'!B18="","",'C Teams'!B18)</f>
        <v>C-5</v>
      </c>
      <c r="C21" s="15" t="str">
        <f>IF('C Teams'!A18="","",'C Teams'!A18)</f>
        <v>Aviation Varsity 3</v>
      </c>
      <c r="D21" s="16"/>
      <c r="E21" s="16"/>
      <c r="F21" s="18"/>
    </row>
    <row r="22" spans="1:6" ht="21.95" customHeight="1" x14ac:dyDescent="0.2">
      <c r="A22" s="17" t="str">
        <f>IF('C Teams'!C19="","",'C Teams'!C19)</f>
        <v>Y</v>
      </c>
      <c r="B22" s="15" t="str">
        <f>IF('C Teams'!B19="","",'C Teams'!B19)</f>
        <v>C-70</v>
      </c>
      <c r="C22" s="15" t="str">
        <f>IF('C Teams'!A19="","",'C Teams'!A19)</f>
        <v>Camas Bumble Bee (aka White)</v>
      </c>
      <c r="D22" s="16"/>
      <c r="E22" s="16"/>
      <c r="F22" s="18"/>
    </row>
    <row r="23" spans="1:6" ht="21.95" customHeight="1" x14ac:dyDescent="0.2">
      <c r="A23" s="17" t="str">
        <f>IF('C Teams'!C20="","",'C Teams'!C20)</f>
        <v>Y</v>
      </c>
      <c r="B23" s="15" t="str">
        <f>IF('C Teams'!B20="","",'C Teams'!B20)</f>
        <v>C-21</v>
      </c>
      <c r="C23" s="15" t="str">
        <f>IF('C Teams'!A20="","",'C Teams'!A20)</f>
        <v>Camas Iron Hide (aka Red)</v>
      </c>
      <c r="D23" s="16"/>
      <c r="E23" s="16"/>
      <c r="F23" s="18"/>
    </row>
    <row r="24" spans="1:6" ht="21.95" customHeight="1" x14ac:dyDescent="0.2">
      <c r="A24" s="17" t="str">
        <f>IF('C Teams'!C21="","",'C Teams'!C21)</f>
        <v>Y</v>
      </c>
      <c r="B24" s="15" t="str">
        <f>IF('C Teams'!B21="","",'C Teams'!B21)</f>
        <v>C-2</v>
      </c>
      <c r="C24" s="15" t="str">
        <f>IF('C Teams'!A21="","",'C Teams'!A21)</f>
        <v>Camas Prime (aka Black)</v>
      </c>
      <c r="D24" s="16"/>
      <c r="E24" s="16"/>
      <c r="F24" s="18"/>
    </row>
    <row r="25" spans="1:6" ht="21.95" customHeight="1" x14ac:dyDescent="0.2">
      <c r="A25" s="17" t="str">
        <f>IF('C Teams'!C22="","",'C Teams'!C22)</f>
        <v>Y</v>
      </c>
      <c r="B25" s="15" t="str">
        <f>IF('C Teams'!B22="","",'C Teams'!B22)</f>
        <v>C-14</v>
      </c>
      <c r="C25" s="15" t="str">
        <f>IF('C Teams'!A22="","",'C Teams'!A22)</f>
        <v>SGC Homeschoolers</v>
      </c>
      <c r="D25" s="16"/>
      <c r="E25" s="16"/>
      <c r="F25" s="18"/>
    </row>
    <row r="26" spans="1:6" ht="21.95" customHeight="1" x14ac:dyDescent="0.2">
      <c r="A26" s="17" t="str">
        <f>IF('C Teams'!C23="","",'C Teams'!C23)</f>
        <v>Y</v>
      </c>
      <c r="B26" s="15" t="str">
        <f>IF('C Teams'!B23="","",'C Teams'!B23)</f>
        <v>C-90</v>
      </c>
      <c r="C26" s="15" t="str">
        <f>IF('C Teams'!A23="","",'C Teams'!A23)</f>
        <v>St. Marys Blue</v>
      </c>
      <c r="D26" s="16"/>
      <c r="E26" s="16"/>
      <c r="F26" s="18"/>
    </row>
    <row r="27" spans="1:6" ht="21.95" customHeight="1" x14ac:dyDescent="0.2">
      <c r="A27" s="90" t="str">
        <f>IF('C Teams'!C24="","",'C Teams'!C24)</f>
        <v>Y</v>
      </c>
      <c r="B27" s="85" t="str">
        <f>IF('C Teams'!B24="","",'C Teams'!B24)</f>
        <v>C-91</v>
      </c>
      <c r="C27" s="85" t="str">
        <f>IF('C Teams'!A24="","",'C Teams'!A24)</f>
        <v>St. Marys White</v>
      </c>
      <c r="D27" s="16"/>
      <c r="E27" s="16"/>
      <c r="F27" s="18"/>
    </row>
    <row r="28" spans="1:6" ht="21.95" customHeight="1" x14ac:dyDescent="0.2">
      <c r="A28" s="90" t="str">
        <f>IF('C Teams'!C25="","",'C Teams'!C25)</f>
        <v>Y</v>
      </c>
      <c r="B28" s="85" t="str">
        <f>IF('C Teams'!B25="","",'C Teams'!B25)</f>
        <v>C-49</v>
      </c>
      <c r="C28" s="85" t="str">
        <f>IF('C Teams'!A25="","",'C Teams'!A25)</f>
        <v>Washougal Black</v>
      </c>
      <c r="D28" s="16"/>
      <c r="E28" s="16"/>
      <c r="F28" s="18"/>
    </row>
    <row r="29" spans="1:6" ht="18.75" thickBot="1" x14ac:dyDescent="0.25">
      <c r="A29" s="91" t="str">
        <f>IF('C Teams'!C26="","",'C Teams'!C26)</f>
        <v>Y</v>
      </c>
      <c r="B29" s="92" t="str">
        <f>IF('C Teams'!B26="","",'C Teams'!B26)</f>
        <v>C-1</v>
      </c>
      <c r="C29" s="92" t="str">
        <f>IF('C Teams'!A26="","",'C Teams'!A26)</f>
        <v>Washougal Orange</v>
      </c>
      <c r="D29" s="19"/>
      <c r="E29" s="19"/>
      <c r="F29" s="20"/>
    </row>
    <row r="32" spans="1:6" x14ac:dyDescent="0.2">
      <c r="C32" s="10"/>
    </row>
  </sheetData>
  <mergeCells count="7">
    <mergeCell ref="J6:O6"/>
    <mergeCell ref="A3:C3"/>
    <mergeCell ref="D1:F1"/>
    <mergeCell ref="A4:F4"/>
    <mergeCell ref="D3:F3"/>
    <mergeCell ref="A1:C2"/>
    <mergeCell ref="D2:F2"/>
  </mergeCells>
  <pageMargins left="0.7" right="0.7" top="0.75" bottom="0.75" header="0.3" footer="0.3"/>
  <pageSetup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 Schedule</vt:lpstr>
      <vt:lpstr>C Teams</vt:lpstr>
      <vt:lpstr>C Score Sheet</vt:lpstr>
      <vt:lpstr>C Winners</vt:lpstr>
      <vt:lpstr>C-RO Sheet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GROTES</dc:creator>
  <cp:lastModifiedBy>Pamela Crockford</cp:lastModifiedBy>
  <cp:lastPrinted>2015-01-18T00:35:05Z</cp:lastPrinted>
  <dcterms:created xsi:type="dcterms:W3CDTF">2012-11-30T17:56:42Z</dcterms:created>
  <dcterms:modified xsi:type="dcterms:W3CDTF">2015-02-09T00:39:14Z</dcterms:modified>
</cp:coreProperties>
</file>